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년\2025 계약\공사계약\흥덕 인테리어 공사\"/>
    </mc:Choice>
  </mc:AlternateContent>
  <xr:revisionPtr revIDLastSave="0" documentId="8_{D4D003E1-C45C-4219-8A78-A0BA5F1161C6}" xr6:coauthVersionLast="47" xr6:coauthVersionMax="47" xr10:uidLastSave="{00000000-0000-0000-0000-000000000000}"/>
  <bookViews>
    <workbookView xWindow="-120" yWindow="-120" windowWidth="29040" windowHeight="15720" xr2:uid="{873AC468-5D4E-4341-8C7A-6E678439FEB2}"/>
  </bookViews>
  <sheets>
    <sheet name="내역서 (2)" sheetId="1" r:id="rId1"/>
  </sheets>
  <externalReferences>
    <externalReference r:id="rId2"/>
  </externalReferences>
  <definedNames>
    <definedName name="_xlnm.Print_Area" localSheetId="0">'내역서 (2)'!$A$1:$M$191</definedName>
    <definedName name="_xlnm.Print_Titles" localSheetId="0">'내역서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91" i="1" l="1"/>
  <c r="AW191" i="1"/>
  <c r="AV191" i="1"/>
  <c r="O189" i="1"/>
  <c r="AU188" i="1"/>
  <c r="AT188" i="1"/>
  <c r="AS188" i="1"/>
  <c r="AR188" i="1"/>
  <c r="AQ188" i="1"/>
  <c r="AP188" i="1"/>
  <c r="AO188" i="1"/>
  <c r="AN188" i="1"/>
  <c r="AM188" i="1"/>
  <c r="AL188" i="1"/>
  <c r="AK188" i="1"/>
  <c r="AI188" i="1"/>
  <c r="AH188" i="1"/>
  <c r="AG188" i="1"/>
  <c r="AF188" i="1"/>
  <c r="AF191" i="1" s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O188" i="1"/>
  <c r="AU187" i="1"/>
  <c r="AT187" i="1"/>
  <c r="AS187" i="1"/>
  <c r="AR187" i="1"/>
  <c r="AQ187" i="1"/>
  <c r="AP187" i="1"/>
  <c r="AO187" i="1"/>
  <c r="AN187" i="1"/>
  <c r="AM187" i="1"/>
  <c r="AL187" i="1"/>
  <c r="AK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O187" i="1"/>
  <c r="AX185" i="1"/>
  <c r="AW185" i="1"/>
  <c r="AV185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W183" i="1"/>
  <c r="V183" i="1"/>
  <c r="U183" i="1"/>
  <c r="T183" i="1"/>
  <c r="S183" i="1"/>
  <c r="R183" i="1"/>
  <c r="O183" i="1"/>
  <c r="F183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W182" i="1"/>
  <c r="V182" i="1"/>
  <c r="U182" i="1"/>
  <c r="T182" i="1"/>
  <c r="S182" i="1"/>
  <c r="R182" i="1"/>
  <c r="O182" i="1"/>
  <c r="F182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W181" i="1"/>
  <c r="V181" i="1"/>
  <c r="U181" i="1"/>
  <c r="T181" i="1"/>
  <c r="S181" i="1"/>
  <c r="R181" i="1"/>
  <c r="O181" i="1"/>
  <c r="F181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W180" i="1"/>
  <c r="V180" i="1"/>
  <c r="U180" i="1"/>
  <c r="T180" i="1"/>
  <c r="S180" i="1"/>
  <c r="R180" i="1"/>
  <c r="O180" i="1"/>
  <c r="F180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W179" i="1"/>
  <c r="V179" i="1"/>
  <c r="U179" i="1"/>
  <c r="T179" i="1"/>
  <c r="S179" i="1"/>
  <c r="R179" i="1"/>
  <c r="O179" i="1"/>
  <c r="F179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W178" i="1"/>
  <c r="V178" i="1"/>
  <c r="U178" i="1"/>
  <c r="T178" i="1"/>
  <c r="S178" i="1"/>
  <c r="R178" i="1"/>
  <c r="O178" i="1"/>
  <c r="F178" i="1"/>
  <c r="AX176" i="1"/>
  <c r="AW176" i="1"/>
  <c r="AV176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O161" i="1"/>
  <c r="K161" i="1"/>
  <c r="J161" i="1"/>
  <c r="H161" i="1"/>
  <c r="F161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O160" i="1"/>
  <c r="K160" i="1"/>
  <c r="J160" i="1"/>
  <c r="H160" i="1"/>
  <c r="F160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O159" i="1"/>
  <c r="K159" i="1"/>
  <c r="J159" i="1"/>
  <c r="H159" i="1"/>
  <c r="F159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O158" i="1"/>
  <c r="J158" i="1"/>
  <c r="G158" i="1"/>
  <c r="H158" i="1" s="1"/>
  <c r="E158" i="1"/>
  <c r="AX156" i="1"/>
  <c r="AW156" i="1"/>
  <c r="AV156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O154" i="1"/>
  <c r="R154" i="1"/>
  <c r="E154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O153" i="1"/>
  <c r="R153" i="1"/>
  <c r="E153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O152" i="1"/>
  <c r="R152" i="1"/>
  <c r="E152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O151" i="1"/>
  <c r="R151" i="1"/>
  <c r="E151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O150" i="1"/>
  <c r="R150" i="1"/>
  <c r="E150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O149" i="1"/>
  <c r="R149" i="1"/>
  <c r="E149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O148" i="1"/>
  <c r="R148" i="1"/>
  <c r="E148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O147" i="1"/>
  <c r="R147" i="1"/>
  <c r="E147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O146" i="1"/>
  <c r="R146" i="1"/>
  <c r="E146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O145" i="1"/>
  <c r="R145" i="1"/>
  <c r="E145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O144" i="1"/>
  <c r="R144" i="1"/>
  <c r="E144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O143" i="1"/>
  <c r="R143" i="1"/>
  <c r="E143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O142" i="1"/>
  <c r="R142" i="1"/>
  <c r="E142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O141" i="1"/>
  <c r="R141" i="1"/>
  <c r="E141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O140" i="1"/>
  <c r="R140" i="1"/>
  <c r="E140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O139" i="1"/>
  <c r="R139" i="1"/>
  <c r="E139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O138" i="1"/>
  <c r="R138" i="1"/>
  <c r="E138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O137" i="1"/>
  <c r="R137" i="1"/>
  <c r="E137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O136" i="1"/>
  <c r="R136" i="1"/>
  <c r="E136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O135" i="1"/>
  <c r="R135" i="1"/>
  <c r="E135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O134" i="1"/>
  <c r="R134" i="1"/>
  <c r="E134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O133" i="1"/>
  <c r="R133" i="1"/>
  <c r="E133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O132" i="1"/>
  <c r="R132" i="1"/>
  <c r="E132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O131" i="1"/>
  <c r="R131" i="1"/>
  <c r="E131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O130" i="1"/>
  <c r="R130" i="1"/>
  <c r="E130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O129" i="1"/>
  <c r="R129" i="1"/>
  <c r="E129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O128" i="1"/>
  <c r="R128" i="1"/>
  <c r="E128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O127" i="1"/>
  <c r="R127" i="1"/>
  <c r="E127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O126" i="1"/>
  <c r="R126" i="1"/>
  <c r="E126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O125" i="1"/>
  <c r="R125" i="1"/>
  <c r="E125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O124" i="1"/>
  <c r="R124" i="1"/>
  <c r="E124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O123" i="1"/>
  <c r="R123" i="1"/>
  <c r="E123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O122" i="1"/>
  <c r="R122" i="1"/>
  <c r="E122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O121" i="1"/>
  <c r="R121" i="1"/>
  <c r="E121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O120" i="1"/>
  <c r="R120" i="1"/>
  <c r="E120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O119" i="1"/>
  <c r="E119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O118" i="1"/>
  <c r="R118" i="1"/>
  <c r="E118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O117" i="1"/>
  <c r="R117" i="1"/>
  <c r="E117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O116" i="1"/>
  <c r="E116" i="1"/>
  <c r="AX114" i="1"/>
  <c r="AW114" i="1"/>
  <c r="AV114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O112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O111" i="1"/>
  <c r="R111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O110" i="1"/>
  <c r="R110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O109" i="1"/>
  <c r="R109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O108" i="1"/>
  <c r="R108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O107" i="1"/>
  <c r="R107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O106" i="1"/>
  <c r="R106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O105" i="1"/>
  <c r="R105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O104" i="1"/>
  <c r="R104" i="1"/>
  <c r="AX102" i="1"/>
  <c r="AW102" i="1"/>
  <c r="AV102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O100" i="1"/>
  <c r="R100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O99" i="1"/>
  <c r="R99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O98" i="1"/>
  <c r="R98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O97" i="1"/>
  <c r="AX95" i="1"/>
  <c r="AW95" i="1"/>
  <c r="AV95" i="1"/>
  <c r="AX86" i="1"/>
  <c r="AW86" i="1"/>
  <c r="AV86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O84" i="1"/>
  <c r="R84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O83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O82" i="1"/>
  <c r="R82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O81" i="1"/>
  <c r="R81" i="1"/>
  <c r="AX79" i="1"/>
  <c r="AW79" i="1"/>
  <c r="AV79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O77" i="1"/>
  <c r="R77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O76" i="1"/>
  <c r="R76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O75" i="1"/>
  <c r="AX73" i="1"/>
  <c r="AW73" i="1"/>
  <c r="AV73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O71" i="1"/>
  <c r="R71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O70" i="1"/>
  <c r="R70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O69" i="1"/>
  <c r="R69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O68" i="1"/>
  <c r="R68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O67" i="1"/>
  <c r="R67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O66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O65" i="1"/>
  <c r="R65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O64" i="1"/>
  <c r="R64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O63" i="1"/>
  <c r="R63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O62" i="1"/>
  <c r="R62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O61" i="1"/>
  <c r="R61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O60" i="1"/>
  <c r="R60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O59" i="1"/>
  <c r="AX57" i="1"/>
  <c r="AW57" i="1"/>
  <c r="AV57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O56" i="1"/>
  <c r="R56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O55" i="1"/>
  <c r="R55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O54" i="1"/>
  <c r="R54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O53" i="1"/>
  <c r="R53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O52" i="1"/>
  <c r="R52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O51" i="1"/>
  <c r="R51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O50" i="1"/>
  <c r="R50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O49" i="1"/>
  <c r="R49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O48" i="1"/>
  <c r="R48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O47" i="1"/>
  <c r="R47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O46" i="1"/>
  <c r="R46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O45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O44" i="1"/>
  <c r="R44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O43" i="1"/>
  <c r="R43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O42" i="1"/>
  <c r="R42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O41" i="1"/>
  <c r="R41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O40" i="1"/>
  <c r="R40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O39" i="1"/>
  <c r="R39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O38" i="1"/>
  <c r="R38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O37" i="1"/>
  <c r="R37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O36" i="1"/>
  <c r="R36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O35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O34" i="1"/>
  <c r="R34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O33" i="1"/>
  <c r="R33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O32" i="1"/>
  <c r="R32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O31" i="1"/>
  <c r="R31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O30" i="1"/>
  <c r="R30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O29" i="1"/>
  <c r="R29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O28" i="1"/>
  <c r="R28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O27" i="1"/>
  <c r="R27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O26" i="1"/>
  <c r="R26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O25" i="1"/>
  <c r="R25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O24" i="1"/>
  <c r="R24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O23" i="1"/>
  <c r="R23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O22" i="1"/>
  <c r="R22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O21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O20" i="1"/>
  <c r="R20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O19" i="1"/>
  <c r="R19" i="1"/>
  <c r="AX17" i="1"/>
  <c r="AW17" i="1"/>
  <c r="AV17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O15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O14" i="1"/>
  <c r="R14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O13" i="1"/>
  <c r="AX11" i="1"/>
  <c r="AW11" i="1"/>
  <c r="AV11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O9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O8" i="1"/>
  <c r="R8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O7" i="1"/>
  <c r="R7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O6" i="1"/>
  <c r="R6" i="1"/>
  <c r="AG191" i="1" l="1"/>
  <c r="X191" i="1"/>
  <c r="AS191" i="1"/>
  <c r="V191" i="1"/>
  <c r="AQ191" i="1"/>
  <c r="AR191" i="1"/>
  <c r="AC176" i="1"/>
  <c r="AD176" i="1"/>
  <c r="AO17" i="1"/>
  <c r="AN17" i="1"/>
  <c r="AJ188" i="1"/>
  <c r="J176" i="1"/>
  <c r="AO191" i="1"/>
  <c r="K158" i="1"/>
  <c r="S102" i="1"/>
  <c r="Y191" i="1"/>
  <c r="AM17" i="1"/>
  <c r="AP17" i="1"/>
  <c r="AL79" i="1"/>
  <c r="AK79" i="1"/>
  <c r="AU176" i="1"/>
  <c r="Z86" i="1"/>
  <c r="AG114" i="1"/>
  <c r="X102" i="1"/>
  <c r="AR102" i="1"/>
  <c r="Y102" i="1"/>
  <c r="V102" i="1"/>
  <c r="AU17" i="1"/>
  <c r="AF79" i="1"/>
  <c r="S79" i="1"/>
  <c r="AM79" i="1"/>
  <c r="W86" i="1"/>
  <c r="AQ86" i="1"/>
  <c r="T79" i="1"/>
  <c r="AN79" i="1"/>
  <c r="AE176" i="1"/>
  <c r="F185" i="1"/>
  <c r="S86" i="1"/>
  <c r="W102" i="1"/>
  <c r="AO79" i="1"/>
  <c r="AU86" i="1"/>
  <c r="AD86" i="1"/>
  <c r="AI95" i="1"/>
  <c r="AT86" i="1"/>
  <c r="AJ95" i="1"/>
  <c r="AI102" i="1"/>
  <c r="AP102" i="1"/>
  <c r="X178" i="1"/>
  <c r="AK185" i="1"/>
  <c r="X181" i="1"/>
  <c r="AK95" i="1"/>
  <c r="AQ102" i="1"/>
  <c r="F191" i="1"/>
  <c r="AH191" i="1"/>
  <c r="U79" i="1"/>
  <c r="AG95" i="1"/>
  <c r="H191" i="1"/>
  <c r="AI191" i="1"/>
  <c r="U191" i="1"/>
  <c r="AP191" i="1"/>
  <c r="AA86" i="1"/>
  <c r="AC86" i="1"/>
  <c r="AI79" i="1"/>
  <c r="AS102" i="1"/>
  <c r="AK191" i="1"/>
  <c r="AB86" i="1"/>
  <c r="R191" i="1"/>
  <c r="AM191" i="1"/>
  <c r="AS73" i="1"/>
  <c r="AC95" i="1"/>
  <c r="L160" i="1"/>
  <c r="AG160" i="1" s="1"/>
  <c r="S191" i="1"/>
  <c r="AG79" i="1"/>
  <c r="T191" i="1"/>
  <c r="AA185" i="1"/>
  <c r="AU185" i="1"/>
  <c r="W191" i="1"/>
  <c r="AB185" i="1"/>
  <c r="AA79" i="1"/>
  <c r="AU79" i="1"/>
  <c r="AH79" i="1"/>
  <c r="AB79" i="1"/>
  <c r="Z185" i="1"/>
  <c r="AT185" i="1"/>
  <c r="AC79" i="1"/>
  <c r="AD79" i="1"/>
  <c r="AE79" i="1"/>
  <c r="L159" i="1"/>
  <c r="AG159" i="1" s="1"/>
  <c r="AH176" i="1"/>
  <c r="H185" i="1"/>
  <c r="AJ185" i="1"/>
  <c r="X182" i="1"/>
  <c r="X17" i="1"/>
  <c r="Z17" i="1"/>
  <c r="AA17" i="1"/>
  <c r="AB17" i="1"/>
  <c r="S17" i="1"/>
  <c r="AC17" i="1"/>
  <c r="AD17" i="1"/>
  <c r="AR17" i="1"/>
  <c r="AT17" i="1"/>
  <c r="W17" i="1"/>
  <c r="AI17" i="1"/>
  <c r="U102" i="1"/>
  <c r="AK176" i="1"/>
  <c r="AH185" i="1"/>
  <c r="AO185" i="1"/>
  <c r="Y17" i="1"/>
  <c r="AS17" i="1"/>
  <c r="AA57" i="1"/>
  <c r="AU57" i="1"/>
  <c r="AM57" i="1"/>
  <c r="AD114" i="1"/>
  <c r="V114" i="1"/>
  <c r="AL176" i="1"/>
  <c r="L161" i="1"/>
  <c r="AG161" i="1" s="1"/>
  <c r="AI185" i="1"/>
  <c r="AB57" i="1"/>
  <c r="AJ79" i="1"/>
  <c r="AL86" i="1"/>
  <c r="Y86" i="1"/>
  <c r="AS86" i="1"/>
  <c r="AL95" i="1"/>
  <c r="AE114" i="1"/>
  <c r="W114" i="1"/>
  <c r="AQ114" i="1"/>
  <c r="AT191" i="1"/>
  <c r="AJ114" i="1"/>
  <c r="AC185" i="1"/>
  <c r="H102" i="1"/>
  <c r="AD185" i="1"/>
  <c r="AB95" i="1"/>
  <c r="AD156" i="1"/>
  <c r="AM156" i="1"/>
  <c r="R185" i="1"/>
  <c r="Y57" i="1"/>
  <c r="AF156" i="1"/>
  <c r="AG185" i="1"/>
  <c r="AU191" i="1"/>
  <c r="AN102" i="1"/>
  <c r="AA191" i="1"/>
  <c r="U11" i="1"/>
  <c r="H95" i="1"/>
  <c r="V11" i="1"/>
  <c r="AP11" i="1"/>
  <c r="J95" i="1"/>
  <c r="AH95" i="1"/>
  <c r="Z102" i="1"/>
  <c r="AT102" i="1"/>
  <c r="AJ102" i="1"/>
  <c r="AI114" i="1"/>
  <c r="T114" i="1"/>
  <c r="AN114" i="1"/>
  <c r="AN185" i="1"/>
  <c r="AC191" i="1"/>
  <c r="AO114" i="1"/>
  <c r="AB176" i="1"/>
  <c r="AF95" i="1"/>
  <c r="AL156" i="1"/>
  <c r="X57" i="1"/>
  <c r="AI57" i="1"/>
  <c r="Z73" i="1"/>
  <c r="AM185" i="1"/>
  <c r="AL57" i="1"/>
  <c r="AM86" i="1"/>
  <c r="AR114" i="1"/>
  <c r="W11" i="1"/>
  <c r="AQ11" i="1"/>
  <c r="AE17" i="1"/>
  <c r="AD95" i="1"/>
  <c r="AK102" i="1"/>
  <c r="AD191" i="1"/>
  <c r="Y73" i="1"/>
  <c r="AT73" i="1"/>
  <c r="X114" i="1"/>
  <c r="T102" i="1"/>
  <c r="AR11" i="1"/>
  <c r="V79" i="1"/>
  <c r="AP79" i="1"/>
  <c r="S95" i="1"/>
  <c r="AL102" i="1"/>
  <c r="AK114" i="1"/>
  <c r="H114" i="1"/>
  <c r="AL191" i="1"/>
  <c r="AA176" i="1"/>
  <c r="AO102" i="1"/>
  <c r="AR57" i="1"/>
  <c r="AS57" i="1"/>
  <c r="AU73" i="1"/>
  <c r="V86" i="1"/>
  <c r="AT176" i="1"/>
  <c r="S185" i="1"/>
  <c r="AT57" i="1"/>
  <c r="Z176" i="1"/>
  <c r="AC57" i="1"/>
  <c r="AK57" i="1"/>
  <c r="AE95" i="1"/>
  <c r="AF114" i="1"/>
  <c r="X176" i="1"/>
  <c r="Z191" i="1"/>
  <c r="T11" i="1"/>
  <c r="T86" i="1"/>
  <c r="AO11" i="1"/>
  <c r="AO86" i="1"/>
  <c r="X11" i="1"/>
  <c r="AH11" i="1"/>
  <c r="AG17" i="1"/>
  <c r="X86" i="1"/>
  <c r="AR86" i="1"/>
  <c r="AM102" i="1"/>
  <c r="AL17" i="1"/>
  <c r="AF176" i="1"/>
  <c r="S156" i="1"/>
  <c r="AE57" i="1"/>
  <c r="AP86" i="1"/>
  <c r="H176" i="1"/>
  <c r="Z57" i="1"/>
  <c r="AF73" i="1"/>
  <c r="AM95" i="1"/>
  <c r="AN11" i="1"/>
  <c r="AN86" i="1"/>
  <c r="AG73" i="1"/>
  <c r="U86" i="1"/>
  <c r="AP176" i="1"/>
  <c r="AB191" i="1"/>
  <c r="AH17" i="1"/>
  <c r="AQ17" i="1"/>
  <c r="W185" i="1"/>
  <c r="AE185" i="1"/>
  <c r="AN191" i="1"/>
  <c r="AM11" i="1"/>
  <c r="S11" i="1"/>
  <c r="AC11" i="1"/>
  <c r="AD11" i="1"/>
  <c r="AE11" i="1"/>
  <c r="AL11" i="1"/>
  <c r="AG11" i="1"/>
  <c r="AD57" i="1"/>
  <c r="AJ176" i="1"/>
  <c r="AI11" i="1"/>
  <c r="AF11" i="1"/>
  <c r="AJ11" i="1"/>
  <c r="AA73" i="1"/>
  <c r="AC73" i="1"/>
  <c r="R21" i="1"/>
  <c r="J57" i="1"/>
  <c r="AI176" i="1"/>
  <c r="AG57" i="1"/>
  <c r="S57" i="1"/>
  <c r="AE73" i="1"/>
  <c r="X73" i="1"/>
  <c r="AR73" i="1"/>
  <c r="AP114" i="1"/>
  <c r="R11" i="1"/>
  <c r="R13" i="1"/>
  <c r="AJ57" i="1"/>
  <c r="AJ17" i="1"/>
  <c r="AK11" i="1"/>
  <c r="F158" i="1"/>
  <c r="AK17" i="1"/>
  <c r="R35" i="1"/>
  <c r="AH73" i="1"/>
  <c r="AJ156" i="1"/>
  <c r="AB73" i="1"/>
  <c r="AI73" i="1"/>
  <c r="AK156" i="1"/>
  <c r="AE156" i="1"/>
  <c r="H11" i="1"/>
  <c r="U17" i="1"/>
  <c r="AF57" i="1"/>
  <c r="H73" i="1"/>
  <c r="AI156" i="1"/>
  <c r="AC156" i="1"/>
  <c r="AE191" i="1"/>
  <c r="R45" i="1"/>
  <c r="T17" i="1"/>
  <c r="V17" i="1"/>
  <c r="R59" i="1"/>
  <c r="AH114" i="1"/>
  <c r="R116" i="1"/>
  <c r="R156" i="1" s="1"/>
  <c r="J156" i="1"/>
  <c r="AG156" i="1"/>
  <c r="U114" i="1"/>
  <c r="W57" i="1"/>
  <c r="AQ57" i="1"/>
  <c r="Z79" i="1"/>
  <c r="AT79" i="1"/>
  <c r="AK86" i="1"/>
  <c r="AH156" i="1"/>
  <c r="AL185" i="1"/>
  <c r="AD73" i="1"/>
  <c r="AB102" i="1"/>
  <c r="T156" i="1"/>
  <c r="AN156" i="1"/>
  <c r="R95" i="1"/>
  <c r="AC102" i="1"/>
  <c r="U156" i="1"/>
  <c r="AO156" i="1"/>
  <c r="AD102" i="1"/>
  <c r="R114" i="1"/>
  <c r="AL114" i="1"/>
  <c r="V156" i="1"/>
  <c r="AP156" i="1"/>
  <c r="T95" i="1"/>
  <c r="AN95" i="1"/>
  <c r="AE102" i="1"/>
  <c r="S114" i="1"/>
  <c r="AM114" i="1"/>
  <c r="W156" i="1"/>
  <c r="AQ156" i="1"/>
  <c r="R176" i="1"/>
  <c r="AM176" i="1"/>
  <c r="T185" i="1"/>
  <c r="AH57" i="1"/>
  <c r="R75" i="1"/>
  <c r="R79" i="1" s="1"/>
  <c r="J79" i="1"/>
  <c r="V95" i="1"/>
  <c r="AP95" i="1"/>
  <c r="AG102" i="1"/>
  <c r="Y156" i="1"/>
  <c r="AS156" i="1"/>
  <c r="T176" i="1"/>
  <c r="AO176" i="1"/>
  <c r="V185" i="1"/>
  <c r="AQ185" i="1"/>
  <c r="W95" i="1"/>
  <c r="AQ95" i="1"/>
  <c r="AH102" i="1"/>
  <c r="Z156" i="1"/>
  <c r="AT156" i="1"/>
  <c r="U176" i="1"/>
  <c r="AR185" i="1"/>
  <c r="AJ187" i="1"/>
  <c r="X156" i="1"/>
  <c r="AK73" i="1"/>
  <c r="R83" i="1"/>
  <c r="R86" i="1" s="1"/>
  <c r="X95" i="1"/>
  <c r="AR95" i="1"/>
  <c r="AA156" i="1"/>
  <c r="AU156" i="1"/>
  <c r="V176" i="1"/>
  <c r="AQ176" i="1"/>
  <c r="Y185" i="1"/>
  <c r="AS185" i="1"/>
  <c r="X180" i="1"/>
  <c r="AL73" i="1"/>
  <c r="AE86" i="1"/>
  <c r="Y95" i="1"/>
  <c r="AS95" i="1"/>
  <c r="AB156" i="1"/>
  <c r="W176" i="1"/>
  <c r="AF185" i="1"/>
  <c r="AA102" i="1"/>
  <c r="AF102" i="1"/>
  <c r="S176" i="1"/>
  <c r="J191" i="1"/>
  <c r="S73" i="1"/>
  <c r="AM73" i="1"/>
  <c r="R66" i="1"/>
  <c r="AF86" i="1"/>
  <c r="Z95" i="1"/>
  <c r="AT95" i="1"/>
  <c r="Y114" i="1"/>
  <c r="AS114" i="1"/>
  <c r="AS176" i="1"/>
  <c r="U95" i="1"/>
  <c r="AR156" i="1"/>
  <c r="AR176" i="1"/>
  <c r="AJ73" i="1"/>
  <c r="J11" i="1"/>
  <c r="Y11" i="1"/>
  <c r="AS11" i="1"/>
  <c r="R15" i="1"/>
  <c r="T73" i="1"/>
  <c r="AN73" i="1"/>
  <c r="AG86" i="1"/>
  <c r="AA95" i="1"/>
  <c r="AU95" i="1"/>
  <c r="Z114" i="1"/>
  <c r="AT114" i="1"/>
  <c r="Y176" i="1"/>
  <c r="Z11" i="1"/>
  <c r="AN57" i="1"/>
  <c r="U73" i="1"/>
  <c r="AO73" i="1"/>
  <c r="W79" i="1"/>
  <c r="AQ79" i="1"/>
  <c r="AH86" i="1"/>
  <c r="AA114" i="1"/>
  <c r="AU114" i="1"/>
  <c r="J114" i="1"/>
  <c r="AU102" i="1"/>
  <c r="AN176" i="1"/>
  <c r="AT11" i="1"/>
  <c r="T57" i="1"/>
  <c r="AA11" i="1"/>
  <c r="AU11" i="1"/>
  <c r="U57" i="1"/>
  <c r="AO57" i="1"/>
  <c r="V73" i="1"/>
  <c r="AP73" i="1"/>
  <c r="X79" i="1"/>
  <c r="AR79" i="1"/>
  <c r="AI86" i="1"/>
  <c r="AB114" i="1"/>
  <c r="X179" i="1"/>
  <c r="U185" i="1"/>
  <c r="AO95" i="1"/>
  <c r="AP185" i="1"/>
  <c r="AB11" i="1"/>
  <c r="H17" i="1"/>
  <c r="AF17" i="1"/>
  <c r="V57" i="1"/>
  <c r="AP57" i="1"/>
  <c r="W73" i="1"/>
  <c r="AQ73" i="1"/>
  <c r="Y79" i="1"/>
  <c r="AS79" i="1"/>
  <c r="AJ86" i="1"/>
  <c r="AC114" i="1"/>
  <c r="X183" i="1"/>
  <c r="AJ191" i="1" l="1"/>
  <c r="H86" i="1"/>
  <c r="L191" i="1"/>
  <c r="H156" i="1"/>
  <c r="J185" i="1"/>
  <c r="L185" i="1" s="1"/>
  <c r="J17" i="1"/>
  <c r="F114" i="1"/>
  <c r="L114" i="1" s="1"/>
  <c r="F17" i="1"/>
  <c r="L17" i="1" s="1"/>
  <c r="H57" i="1"/>
  <c r="X185" i="1"/>
  <c r="F86" i="1"/>
  <c r="F95" i="1"/>
  <c r="L95" i="1" s="1"/>
  <c r="F73" i="1"/>
  <c r="L73" i="1" s="1"/>
  <c r="H79" i="1"/>
  <c r="F102" i="1"/>
  <c r="R97" i="1"/>
  <c r="R102" i="1" s="1"/>
  <c r="J102" i="1"/>
  <c r="F57" i="1"/>
  <c r="J86" i="1"/>
  <c r="R73" i="1"/>
  <c r="F11" i="1"/>
  <c r="L11" i="1" s="1"/>
  <c r="L158" i="1"/>
  <c r="AG158" i="1" s="1"/>
  <c r="AG176" i="1" s="1"/>
  <c r="F176" i="1"/>
  <c r="L176" i="1" s="1"/>
  <c r="J73" i="1"/>
  <c r="F79" i="1"/>
  <c r="F156" i="1"/>
  <c r="R17" i="1"/>
  <c r="R57" i="1"/>
  <c r="L156" i="1" l="1"/>
  <c r="L102" i="1"/>
  <c r="L57" i="1"/>
  <c r="L86" i="1"/>
  <c r="L79" i="1"/>
</calcChain>
</file>

<file path=xl/sharedStrings.xml><?xml version="1.0" encoding="utf-8"?>
<sst xmlns="http://schemas.openxmlformats.org/spreadsheetml/2006/main" count="604" uniqueCount="293">
  <si>
    <t>공 사 내 역 서</t>
  </si>
  <si>
    <t>공사명 : 흥덕청소년문화의집 인테리어공사</t>
  </si>
  <si>
    <t>품      명</t>
  </si>
  <si>
    <t>규      격</t>
  </si>
  <si>
    <t>단위</t>
  </si>
  <si>
    <t>수  량</t>
  </si>
  <si>
    <t>재  료  비</t>
  </si>
  <si>
    <t>노  무  비</t>
  </si>
  <si>
    <t>경      비</t>
  </si>
  <si>
    <t>합      계</t>
  </si>
  <si>
    <t>비고</t>
  </si>
  <si>
    <t>단  가</t>
  </si>
  <si>
    <t>금   액</t>
  </si>
  <si>
    <t>손료요율</t>
  </si>
  <si>
    <t>손료구분</t>
  </si>
  <si>
    <t>적용구분</t>
  </si>
  <si>
    <t>합계구분</t>
  </si>
  <si>
    <t>기계경비</t>
  </si>
  <si>
    <t>운반비</t>
  </si>
  <si>
    <t>작업부산물</t>
  </si>
  <si>
    <t>관급</t>
  </si>
  <si>
    <t>외주비</t>
  </si>
  <si>
    <t>장비비</t>
  </si>
  <si>
    <t>폐기물처리비</t>
  </si>
  <si>
    <t>가설비</t>
  </si>
  <si>
    <t>잡비제외분</t>
  </si>
  <si>
    <t>사급자재대</t>
  </si>
  <si>
    <t>관급자재대</t>
  </si>
  <si>
    <t>폐기물상차비</t>
  </si>
  <si>
    <t>고철처리비</t>
  </si>
  <si>
    <t>도급자시공관급자재대</t>
  </si>
  <si>
    <t>안전관리비</t>
  </si>
  <si>
    <t>품질관리비</t>
  </si>
  <si>
    <t>건설폐기물상차비</t>
  </si>
  <si>
    <t>사용자항목7</t>
  </si>
  <si>
    <t>관급자시공관급자재대</t>
  </si>
  <si>
    <t>사용자항목9</t>
  </si>
  <si>
    <t>사용자항목10</t>
  </si>
  <si>
    <t>사용자항목11</t>
  </si>
  <si>
    <t>사용자항목12</t>
  </si>
  <si>
    <t>사용자항목13</t>
  </si>
  <si>
    <t>사용자항목14</t>
  </si>
  <si>
    <t>사용자항목15</t>
  </si>
  <si>
    <t>사용자항목16</t>
  </si>
  <si>
    <t>사용자항목17</t>
  </si>
  <si>
    <t>사용자항목18</t>
  </si>
  <si>
    <t>사용자항목19</t>
  </si>
  <si>
    <t>간접재료비</t>
  </si>
  <si>
    <t>품목구분</t>
  </si>
  <si>
    <t>조달코드</t>
  </si>
  <si>
    <t>01. 가설공사</t>
  </si>
  <si>
    <t>이동식강관말비계</t>
  </si>
  <si>
    <t>3개월,1단(2m)</t>
  </si>
  <si>
    <t>1대</t>
  </si>
  <si>
    <t>내부수평비계설치 및 해체</t>
  </si>
  <si>
    <t xml:space="preserve"> 3개월, 10m이하</t>
  </si>
  <si>
    <t>M3</t>
  </si>
  <si>
    <t>지게차</t>
  </si>
  <si>
    <t>5.0ton</t>
  </si>
  <si>
    <t>HR</t>
  </si>
  <si>
    <t>건축물보양</t>
  </si>
  <si>
    <t>보양지 붙이기</t>
  </si>
  <si>
    <t>M2</t>
  </si>
  <si>
    <t>합  계</t>
  </si>
  <si>
    <t>02. 타일공사</t>
  </si>
  <si>
    <t>TL-04</t>
  </si>
  <si>
    <t>포세린타일,1200*600*T8</t>
  </si>
  <si>
    <t>AS-05</t>
  </si>
  <si>
    <t>W:600, 접착붙임</t>
  </si>
  <si>
    <t>화강석붙임(바닥,접착)</t>
  </si>
  <si>
    <t>바닥, 포천석, 30T</t>
  </si>
  <si>
    <t>03. 수장공사</t>
  </si>
  <si>
    <t>불연천장재</t>
  </si>
  <si>
    <t>불연천장재, 마이텍스, 12×300×600mm, 나사, 타카</t>
  </si>
  <si>
    <t>㎡</t>
  </si>
  <si>
    <t>흡음텍스철거후재시공</t>
  </si>
  <si>
    <t>주자재재사용</t>
  </si>
  <si>
    <t>벽체틀설치</t>
  </si>
  <si>
    <t>30×30,@450×450</t>
  </si>
  <si>
    <t>30×69,@450×450</t>
  </si>
  <si>
    <t>각재설치</t>
  </si>
  <si>
    <t>30*30</t>
  </si>
  <si>
    <t>M</t>
  </si>
  <si>
    <t>석고판나사고정설치&lt;바탕 1Ply&gt;</t>
  </si>
  <si>
    <t>벽면,바탕면, 일반 9.5mm</t>
  </si>
  <si>
    <t>석고판나사고정설치&lt;바탕 2Ply&gt;</t>
  </si>
  <si>
    <t>벽면,바탕용, 일반 9.5mm</t>
  </si>
  <si>
    <t>석고판나사고정설치&lt;치장 1PLY&gt;</t>
  </si>
  <si>
    <t>천정, 일반12.5mm</t>
  </si>
  <si>
    <t>벽면, 일반9.5mm</t>
  </si>
  <si>
    <t>석고판나사고정설치&lt;치장 2PLY&gt;</t>
  </si>
  <si>
    <t>천정, 일반9.5mm</t>
  </si>
  <si>
    <t>벽면, 일반 9.5mm</t>
  </si>
  <si>
    <t>중밀도섬유판(MDF)붙임</t>
  </si>
  <si>
    <t>천정, T9mm</t>
  </si>
  <si>
    <t>벽, THK9*1PLY</t>
  </si>
  <si>
    <t>벽, THK12*1PLY</t>
  </si>
  <si>
    <t>벽, THK9*2PLY</t>
  </si>
  <si>
    <t>WD-03</t>
  </si>
  <si>
    <t>사각템바보드, 1200*2400*12T</t>
  </si>
  <si>
    <t>WD-05</t>
  </si>
  <si>
    <t>라인흡음판넬, 600*2400*T18</t>
  </si>
  <si>
    <t>WD-06</t>
  </si>
  <si>
    <t>라인흡음판넬, 600*2400*T12</t>
  </si>
  <si>
    <t>WD-07</t>
  </si>
  <si>
    <t>WD-08</t>
  </si>
  <si>
    <t>WD-09</t>
  </si>
  <si>
    <t>라인흡음판넬, 600*2400*T9</t>
  </si>
  <si>
    <t>WP-01</t>
  </si>
  <si>
    <t>WALL PANEL</t>
  </si>
  <si>
    <t>WP-03</t>
  </si>
  <si>
    <t>엠보드, 900*2400</t>
  </si>
  <si>
    <t>PP-05</t>
  </si>
  <si>
    <t>PET Panel</t>
  </si>
  <si>
    <t>WF_02</t>
  </si>
  <si>
    <t>퀵스텝마루, 1380*190*12T</t>
  </si>
  <si>
    <t>레고판붙임</t>
  </si>
  <si>
    <t>자작나무합판붙이기</t>
  </si>
  <si>
    <t>T:9mm</t>
  </si>
  <si>
    <t>합판붙이기</t>
  </si>
  <si>
    <t>천정, 12mm</t>
  </si>
  <si>
    <t>벽, 9mm</t>
  </si>
  <si>
    <t>요꼬합판붙이기</t>
  </si>
  <si>
    <t>4T, 2겹</t>
  </si>
  <si>
    <t>인테리어마감재</t>
  </si>
  <si>
    <t>0.42×1220mm NW(방염프리미엄우드), 시공비포함</t>
  </si>
  <si>
    <t>고급인테리어마감재, 메탈, 시공비/부자재포함</t>
  </si>
  <si>
    <t>은경 붙이기</t>
  </si>
  <si>
    <t>T=5, 종류별</t>
  </si>
  <si>
    <t>그라스울보온재설치</t>
  </si>
  <si>
    <t>벽, 50T 64K</t>
  </si>
  <si>
    <t>내수합판붙이기</t>
  </si>
  <si>
    <t>바닥, T:12mm</t>
  </si>
  <si>
    <t>플로어링마루 설치</t>
  </si>
  <si>
    <t>22mm, 경질단풍나무, 도장</t>
  </si>
  <si>
    <t>시스템마루틀</t>
  </si>
  <si>
    <t>탄성루버 마루시스템(무대용), 아연도장선(12T내수합판1P포함),시공도</t>
  </si>
  <si>
    <t>마감주위코킹(10mm각)</t>
  </si>
  <si>
    <t>실리콘</t>
  </si>
  <si>
    <t>04. 금속공사</t>
  </si>
  <si>
    <t>각형강관설치(ㅁ-2.3T)</t>
  </si>
  <si>
    <t>30*30*1.22KG, @450*450, 방청P</t>
  </si>
  <si>
    <t>30*30*1.22KG, @600*600, 방청P</t>
  </si>
  <si>
    <t>30*30*1.22KG, 방청P</t>
  </si>
  <si>
    <t>40*40*2.62KG, 방청P</t>
  </si>
  <si>
    <t>50*50*3.34KG, 방청P</t>
  </si>
  <si>
    <t>각형강관설치(ㅁ-3.2T)</t>
  </si>
  <si>
    <t>125*75*9.52KG, 방청P</t>
  </si>
  <si>
    <t>125*75*9.52KG, @450*450, 방청P</t>
  </si>
  <si>
    <t>스텐각형강관설치(ㅁ-2.0T)</t>
  </si>
  <si>
    <t>50*50*3.064KG</t>
  </si>
  <si>
    <t>갈바륨강판제작</t>
  </si>
  <si>
    <t>T:1.6mm, 분체P, 1면도장</t>
  </si>
  <si>
    <t>알루미늄판설치</t>
  </si>
  <si>
    <t>T:1.5mm</t>
  </si>
  <si>
    <t>MT-01</t>
  </si>
  <si>
    <t>T:1.2mm 헤어라인</t>
  </si>
  <si>
    <t>MT-02</t>
  </si>
  <si>
    <t>T:1.6mm 헤어라인</t>
  </si>
  <si>
    <t>벽부형원형손잡이/경사로</t>
  </si>
  <si>
    <t>벽부형 Ø38.1+25.4*1.5t,L=300</t>
  </si>
  <si>
    <t>05. 창호공사</t>
  </si>
  <si>
    <t>방음문</t>
  </si>
  <si>
    <t>900*2100 &lt;방음문&gt;</t>
  </si>
  <si>
    <t>개소</t>
  </si>
  <si>
    <t>수밀코킹(10mm각)</t>
  </si>
  <si>
    <t>창호주위 발포우레탄 충전</t>
  </si>
  <si>
    <t>바탕정리, 발포우레탄 충전, 마무리작업</t>
  </si>
  <si>
    <t>m</t>
  </si>
  <si>
    <t>06. 유리공사</t>
  </si>
  <si>
    <t>강화유리</t>
  </si>
  <si>
    <t>강화유리, 투명, 12mm</t>
  </si>
  <si>
    <t>창호유리설치 / 판유리</t>
  </si>
  <si>
    <t>유리두께 12mm 이하</t>
  </si>
  <si>
    <t>난간대주위코킹(10mm각)</t>
  </si>
  <si>
    <t>유리주위코킹</t>
  </si>
  <si>
    <t>5*5,실리콘</t>
  </si>
  <si>
    <t>07. 도장공사</t>
  </si>
  <si>
    <t>친환경수성페인트 로울러칠</t>
  </si>
  <si>
    <t>내천정 2회 1급(GB면 줄퍼티)</t>
  </si>
  <si>
    <t>내벽 2회 1급(GB면 줄퍼티)</t>
  </si>
  <si>
    <t>내벽 2회 1급(CON'C면)</t>
  </si>
  <si>
    <t>SPT_01</t>
  </si>
  <si>
    <t xml:space="preserve">MICRO CEMENT PAINT +  topcoat </t>
  </si>
  <si>
    <t>방염페인트 로울러칠</t>
  </si>
  <si>
    <t>투명, 벽 2회 1급</t>
  </si>
  <si>
    <t>우레탄페인트(붓칠)</t>
  </si>
  <si>
    <t>철재면 2회</t>
  </si>
  <si>
    <t>08. 철거공사</t>
  </si>
  <si>
    <t>천정철거</t>
  </si>
  <si>
    <t>천장재및틀포함</t>
  </si>
  <si>
    <t>천정컷팅</t>
  </si>
  <si>
    <t>목재창호 철거</t>
  </si>
  <si>
    <t>1.0~3.0㎡이하,유리포함</t>
  </si>
  <si>
    <t>바닥철거</t>
  </si>
  <si>
    <t>마루널, 재사용 無</t>
  </si>
  <si>
    <t>09. 기타공사</t>
  </si>
  <si>
    <t>FU-01</t>
  </si>
  <si>
    <t>450*300*653</t>
  </si>
  <si>
    <t>EA</t>
  </si>
  <si>
    <t>FU-02</t>
  </si>
  <si>
    <t>380*450H</t>
  </si>
  <si>
    <t>FU-03</t>
  </si>
  <si>
    <t>780*700*810</t>
  </si>
  <si>
    <t>FU-04</t>
  </si>
  <si>
    <t>430*460*810</t>
  </si>
  <si>
    <t>FU-05</t>
  </si>
  <si>
    <t>FU-06</t>
  </si>
  <si>
    <t>노래방부스</t>
  </si>
  <si>
    <t>조경설치공사</t>
  </si>
  <si>
    <t>인조남천나무, 3m, 현장설치도</t>
  </si>
  <si>
    <t>CG-CUT</t>
  </si>
  <si>
    <t>CUT</t>
  </si>
  <si>
    <t>수납식관람석[관급]</t>
  </si>
  <si>
    <t>유니크시스템, 960×1120×1800mm, 현장설치도</t>
  </si>
  <si>
    <t>SET</t>
  </si>
  <si>
    <t>10. 인테리어가구제작설치</t>
  </si>
  <si>
    <t>인테리어가구현장제작설치</t>
  </si>
  <si>
    <t>IF-101, 안내데스크</t>
  </si>
  <si>
    <t>IF-101</t>
  </si>
  <si>
    <t>2400*750*160</t>
  </si>
  <si>
    <t>IF-102, 벤치 및 수납장</t>
  </si>
  <si>
    <t>IF-102</t>
  </si>
  <si>
    <t>2200*450*660</t>
  </si>
  <si>
    <t>IF-103, 파우더장</t>
  </si>
  <si>
    <t>IF-104, 파우더룸 벤치#1</t>
  </si>
  <si>
    <t>IF-104, 파우더룸 벤치#2</t>
  </si>
  <si>
    <t>IF-105, 레고놀이판#1 하지틀</t>
  </si>
  <si>
    <t>IF-106, 레고놀이판 벤치</t>
  </si>
  <si>
    <t xml:space="preserve">IF-107, 레고놀이판#2 </t>
  </si>
  <si>
    <t>IF-108, 이동식좌석</t>
  </si>
  <si>
    <t>IF-108</t>
  </si>
  <si>
    <t>450*450</t>
  </si>
  <si>
    <t xml:space="preserve">IF-109, 붙박이좌석 </t>
  </si>
  <si>
    <t>IF-110</t>
  </si>
  <si>
    <t>레이로우선반, 7500*2500, 현장설치도</t>
  </si>
  <si>
    <t>IF-111</t>
  </si>
  <si>
    <t>7950*1870*500</t>
  </si>
  <si>
    <t>IF-112, 붙받이좌석</t>
  </si>
  <si>
    <t>IF-113, 창가테이블</t>
  </si>
  <si>
    <t>IF-114</t>
  </si>
  <si>
    <t>5800*3000*600</t>
  </si>
  <si>
    <t>IF-115</t>
  </si>
  <si>
    <t>8050*2500*350</t>
  </si>
  <si>
    <t>IF-116, 창가테이블</t>
  </si>
  <si>
    <t>IF-116A, 붙박이 ㄷ테두리장</t>
  </si>
  <si>
    <t>IF-116</t>
  </si>
  <si>
    <t>1710*2400*2500*500</t>
  </si>
  <si>
    <t>컬쳐스테이션, 2인닌텐도 평상</t>
  </si>
  <si>
    <t>IF-119</t>
  </si>
  <si>
    <t>1400*2700*400</t>
  </si>
  <si>
    <t>IF-120A, 2인용 플레이스테이션</t>
  </si>
  <si>
    <t>IF-121A, 창가테이블</t>
  </si>
  <si>
    <t>IF-122, 벤치의자</t>
  </si>
  <si>
    <t>IF-123</t>
  </si>
  <si>
    <t>5530*2700*400</t>
  </si>
  <si>
    <t>IF-125</t>
  </si>
  <si>
    <t>5800*2700*450</t>
  </si>
  <si>
    <t>IF-126, 전자칠판</t>
  </si>
  <si>
    <t>IF-126</t>
  </si>
  <si>
    <t>600*2700*450</t>
  </si>
  <si>
    <t>IF-127</t>
  </si>
  <si>
    <t>1580*1870*600</t>
  </si>
  <si>
    <t>IF-128</t>
  </si>
  <si>
    <t>4000*900*400</t>
  </si>
  <si>
    <t>IF-129</t>
  </si>
  <si>
    <t>680*2700*350</t>
  </si>
  <si>
    <t>IF-130</t>
  </si>
  <si>
    <t>5650*2700*500</t>
  </si>
  <si>
    <t>레이로우선반, 2820mm, 현장설치도</t>
  </si>
  <si>
    <t>컬쳐스테이션, 칸막이</t>
  </si>
  <si>
    <t>컬쳐스테이션, 1인닌텐도 평상</t>
  </si>
  <si>
    <t>컬쳐스테이션, 보드게임 좌석</t>
  </si>
  <si>
    <t>11. 품질관리비</t>
  </si>
  <si>
    <t>미 대상 현장</t>
    <phoneticPr fontId="2" type="noConversion"/>
  </si>
  <si>
    <t>일위 95호</t>
  </si>
  <si>
    <t>11. 폐기물처리비</t>
    <phoneticPr fontId="2" type="noConversion"/>
  </si>
  <si>
    <t>건설폐재류</t>
  </si>
  <si>
    <t>가연성이 제거된 재활용이 가능한 혼합물</t>
  </si>
  <si>
    <t>TON</t>
  </si>
  <si>
    <t>혼합건설폐기물</t>
  </si>
  <si>
    <t>그 밖의 건설폐기물에 가연성 5% 이하 혼합</t>
  </si>
  <si>
    <t>건설폐기물수집운반비(상차비)</t>
  </si>
  <si>
    <t>15톤 덤프트럭, 건설폐재류</t>
  </si>
  <si>
    <t>16톤암롤 트럭, 혼합건설폐재류</t>
  </si>
  <si>
    <t>건설폐기물수집운반비(운반비)</t>
  </si>
  <si>
    <t>15톤 덤프트럭, 건설폐재류, 30km</t>
  </si>
  <si>
    <t>16톤 암롤트럭, 혼합건설폐기물, 30km</t>
  </si>
  <si>
    <t>12. 관급자시공관급자재대</t>
    <phoneticPr fontId="2" type="noConversion"/>
  </si>
  <si>
    <t>조달수수료</t>
  </si>
  <si>
    <t>％</t>
  </si>
  <si>
    <t>소계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</si>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</sst>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b/>
      <sz val="18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u/>
      <sz val="9"/>
      <color rgb="FF0000FF"/>
      <name val="굴림체"/>
      <family val="3"/>
      <charset val="129"/>
    </font>
    <font>
      <b/>
      <u/>
      <sz val="9"/>
      <color rgb="FF0000FF"/>
      <name val="맑은 고딕"/>
      <family val="2"/>
      <charset val="129"/>
      <scheme val="minor"/>
    </font>
    <font>
      <sz val="9"/>
      <color rgb="FF000080"/>
      <name val="굴림체"/>
      <family val="3"/>
      <charset val="129"/>
    </font>
    <font>
      <b/>
      <sz val="9"/>
      <color rgb="FF80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9"/>
      <color rgb="FF00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rgb="FFF4F4FD"/>
        <bgColor indexed="64"/>
      </patternFill>
    </fill>
    <fill>
      <patternFill patternType="solid">
        <fgColor rgb="FFFCE4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0" fillId="0" borderId="0" xfId="0" quotePrefix="1">
      <alignment vertical="center"/>
    </xf>
    <xf numFmtId="0" fontId="7" fillId="0" borderId="1" xfId="0" applyFont="1" applyBorder="1" applyAlignment="1">
      <alignment horizontal="left" vertical="center" shrinkToFit="1"/>
    </xf>
    <xf numFmtId="0" fontId="8" fillId="4" borderId="1" xfId="0" quotePrefix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right" vertical="center" shrinkToFit="1"/>
    </xf>
    <xf numFmtId="0" fontId="7" fillId="0" borderId="1" xfId="0" quotePrefix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표준" xfId="0" builtinId="0"/>
  </cellStyles>
  <dxfs count="2">
    <dxf>
      <numFmt numFmtId="177" formatCode="#,###"/>
    </dxf>
    <dxf>
      <numFmt numFmtId="176" formatCode="#,##0.0##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5&#45380;\2025%20&#44228;&#50557;\&#44277;&#49324;&#44228;&#50557;\&#55141;&#45909;&#52397;&#49548;&#45380;&#47928;&#54868;&#51032;&#51665;%20&#49892;&#49884;&#49444;&#44228;%20&#45236;&#50669;&#49436;-250421(&#52572;&#51333;)\&#55141;&#45909;&#52397;&#49548;&#45380;&#47928;&#54868;&#51032;&#51665;&#51064;&#53580;&#47532;&#50612;&#44277;&#49324;(&#52572;&#51333;_&#45225;&#54408;&#46020;&#49436;)\&#45236;&#50669;\&#49900;&#49324;&#45236;&#50669;&#49436;(&#55141;&#45909;&#52397;&#49548;&#45380;&#47928;&#54868;&#51032;&#51665;%20&#51064;&#53580;&#47532;&#50612;&#44277;&#49324;).xlsx" TargetMode="External"/><Relationship Id="rId1" Type="http://schemas.openxmlformats.org/officeDocument/2006/relationships/externalLinkPath" Target="/25&#45380;/2025%20&#44228;&#50557;/&#44277;&#49324;&#44228;&#50557;/&#55141;&#45909;&#52397;&#49548;&#45380;&#47928;&#54868;&#51032;&#51665;%20&#49892;&#49884;&#49444;&#44228;%20&#45236;&#50669;&#49436;-250421(&#52572;&#51333;)/&#55141;&#45909;&#52397;&#49548;&#45380;&#47928;&#54868;&#51032;&#51665;&#51064;&#53580;&#47532;&#50612;&#44277;&#49324;(&#52572;&#51333;_&#45225;&#54408;&#46020;&#49436;)/&#45236;&#50669;/&#49900;&#49324;&#45236;&#50669;&#49436;(&#55141;&#45909;&#52397;&#49548;&#45380;&#47928;&#54868;&#51032;&#51665;%20&#51064;&#53580;&#47532;&#50612;&#44277;&#493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내역서 (2)"/>
      <sheetName val="설계서"/>
      <sheetName val="표지목차"/>
      <sheetName val="설계설명서"/>
      <sheetName val="원가계산서"/>
      <sheetName val="집계표"/>
      <sheetName val="내역서"/>
      <sheetName val="일위대가목록"/>
      <sheetName val="일위대가표"/>
      <sheetName val="중기경비목록"/>
      <sheetName val="중기경비"/>
      <sheetName val="단가대비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G5">
            <v>26806</v>
          </cell>
        </row>
        <row r="77">
          <cell r="G77">
            <v>2063784</v>
          </cell>
        </row>
        <row r="78">
          <cell r="G78">
            <v>2082329</v>
          </cell>
        </row>
        <row r="79">
          <cell r="G79">
            <v>2497573</v>
          </cell>
        </row>
        <row r="80">
          <cell r="G80">
            <v>969738</v>
          </cell>
        </row>
        <row r="81">
          <cell r="G81">
            <v>1753440</v>
          </cell>
        </row>
        <row r="82">
          <cell r="G82">
            <v>71408</v>
          </cell>
        </row>
        <row r="83">
          <cell r="G83">
            <v>545300</v>
          </cell>
        </row>
        <row r="84">
          <cell r="G84">
            <v>2378045</v>
          </cell>
        </row>
        <row r="85">
          <cell r="G85">
            <v>492723</v>
          </cell>
        </row>
        <row r="86">
          <cell r="G86">
            <v>3927640</v>
          </cell>
        </row>
        <row r="87">
          <cell r="G87">
            <v>1270390</v>
          </cell>
        </row>
        <row r="88">
          <cell r="G88">
            <v>624807</v>
          </cell>
        </row>
        <row r="89">
          <cell r="G89">
            <v>312481</v>
          </cell>
        </row>
        <row r="90">
          <cell r="G90">
            <v>831323</v>
          </cell>
        </row>
        <row r="91">
          <cell r="G91">
            <v>1707526</v>
          </cell>
        </row>
        <row r="92">
          <cell r="G92">
            <v>1509626</v>
          </cell>
        </row>
        <row r="93">
          <cell r="G93">
            <v>5058441</v>
          </cell>
        </row>
        <row r="94">
          <cell r="G94">
            <v>335927</v>
          </cell>
        </row>
        <row r="95">
          <cell r="G95">
            <v>2133937</v>
          </cell>
        </row>
        <row r="96">
          <cell r="G96">
            <v>4255770</v>
          </cell>
        </row>
        <row r="97">
          <cell r="G97">
            <v>1564299</v>
          </cell>
        </row>
        <row r="98">
          <cell r="G98">
            <v>485195</v>
          </cell>
        </row>
        <row r="99">
          <cell r="G99">
            <v>0</v>
          </cell>
          <cell r="I99">
            <v>0</v>
          </cell>
        </row>
      </sheetData>
      <sheetData sheetId="8" refreshError="1"/>
      <sheetData sheetId="9">
        <row r="5">
          <cell r="G5">
            <v>10292</v>
          </cell>
        </row>
      </sheetData>
      <sheetData sheetId="10" refreshError="1"/>
      <sheetData sheetId="11">
        <row r="6">
          <cell r="O6">
            <v>43200</v>
          </cell>
        </row>
        <row r="90">
          <cell r="O90">
            <v>1800000</v>
          </cell>
        </row>
        <row r="91">
          <cell r="O91">
            <v>1300000</v>
          </cell>
        </row>
        <row r="92">
          <cell r="O92">
            <v>420000</v>
          </cell>
        </row>
        <row r="93">
          <cell r="O93">
            <v>7386363</v>
          </cell>
        </row>
        <row r="94">
          <cell r="O94">
            <v>6200000</v>
          </cell>
        </row>
        <row r="95">
          <cell r="O95">
            <v>5200000</v>
          </cell>
        </row>
        <row r="96">
          <cell r="O96">
            <v>4900000</v>
          </cell>
        </row>
        <row r="97">
          <cell r="O97">
            <v>3900000</v>
          </cell>
        </row>
        <row r="98">
          <cell r="O98">
            <v>2800000</v>
          </cell>
        </row>
        <row r="99">
          <cell r="O99">
            <v>3800000</v>
          </cell>
        </row>
        <row r="100">
          <cell r="O100">
            <v>5200000</v>
          </cell>
        </row>
        <row r="101">
          <cell r="O101">
            <v>850000</v>
          </cell>
        </row>
        <row r="102">
          <cell r="O102">
            <v>1000000</v>
          </cell>
        </row>
        <row r="103">
          <cell r="O103">
            <v>2000000</v>
          </cell>
        </row>
        <row r="104">
          <cell r="O104">
            <v>680000</v>
          </cell>
        </row>
        <row r="105">
          <cell r="O105">
            <v>4800000</v>
          </cell>
        </row>
        <row r="106">
          <cell r="O106">
            <v>1902727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D2CC-4352-4B5C-A20A-D9A6122E5500}">
  <sheetPr>
    <tabColor rgb="FFFFFFB7"/>
  </sheetPr>
  <dimension ref="A1:AX191"/>
  <sheetViews>
    <sheetView tabSelected="1" view="pageBreakPreview" zoomScale="115" zoomScaleNormal="100" zoomScaleSheetLayoutView="115" workbookViewId="0">
      <selection activeCell="AZ194" sqref="AZ194"/>
    </sheetView>
  </sheetViews>
  <sheetFormatPr defaultRowHeight="16.5" x14ac:dyDescent="0.3"/>
  <cols>
    <col min="1" max="2" width="20.625" style="19" customWidth="1"/>
    <col min="3" max="3" width="4.625" style="20" customWidth="1"/>
    <col min="4" max="4" width="5.625" style="20" customWidth="1"/>
    <col min="5" max="5" width="6.625" style="21" customWidth="1"/>
    <col min="6" max="6" width="10.625" style="21" customWidth="1"/>
    <col min="7" max="7" width="6.625" style="21" customWidth="1"/>
    <col min="8" max="8" width="10.625" style="21" customWidth="1"/>
    <col min="9" max="9" width="6.625" style="21" customWidth="1"/>
    <col min="10" max="10" width="7.625" style="21" customWidth="1"/>
    <col min="11" max="11" width="6.625" style="21" customWidth="1"/>
    <col min="12" max="12" width="10.625" style="21" customWidth="1"/>
    <col min="13" max="13" width="9.625" style="20" customWidth="1"/>
    <col min="14" max="50" width="0" hidden="1" customWidth="1"/>
  </cols>
  <sheetData>
    <row r="1" spans="1:50" ht="30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0" ht="21" customHeight="1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50" ht="21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/>
      <c r="K3" s="4" t="s">
        <v>9</v>
      </c>
      <c r="L3" s="4"/>
      <c r="M3" s="4" t="s">
        <v>10</v>
      </c>
    </row>
    <row r="4" spans="1:50" ht="21" customHeight="1" x14ac:dyDescent="0.3">
      <c r="A4" s="4"/>
      <c r="B4" s="4"/>
      <c r="C4" s="4"/>
      <c r="D4" s="4"/>
      <c r="E4" s="5" t="s">
        <v>11</v>
      </c>
      <c r="F4" s="5" t="s">
        <v>12</v>
      </c>
      <c r="G4" s="5" t="s">
        <v>11</v>
      </c>
      <c r="H4" s="5" t="s">
        <v>12</v>
      </c>
      <c r="I4" s="5" t="s">
        <v>11</v>
      </c>
      <c r="J4" s="5" t="s">
        <v>12</v>
      </c>
      <c r="K4" s="5" t="s">
        <v>11</v>
      </c>
      <c r="L4" s="5" t="s">
        <v>12</v>
      </c>
      <c r="M4" s="4"/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t="s">
        <v>47</v>
      </c>
      <c r="AW4" t="s">
        <v>48</v>
      </c>
      <c r="AX4" t="s">
        <v>49</v>
      </c>
    </row>
    <row r="5" spans="1:50" ht="21" customHeight="1" x14ac:dyDescent="0.3">
      <c r="A5" s="6" t="s">
        <v>50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50" ht="21" customHeight="1" x14ac:dyDescent="0.3">
      <c r="A6" s="8" t="s">
        <v>51</v>
      </c>
      <c r="B6" s="8" t="s">
        <v>52</v>
      </c>
      <c r="C6" s="9" t="s">
        <v>53</v>
      </c>
      <c r="D6" s="10">
        <v>10</v>
      </c>
      <c r="E6" s="11"/>
      <c r="F6" s="11"/>
      <c r="G6" s="11"/>
      <c r="H6" s="11"/>
      <c r="I6" s="11"/>
      <c r="J6" s="11"/>
      <c r="K6" s="11"/>
      <c r="L6" s="11"/>
      <c r="M6" s="9"/>
      <c r="O6" t="str">
        <f>""</f>
        <v/>
      </c>
      <c r="P6" s="12" t="s">
        <v>17</v>
      </c>
      <c r="Q6">
        <v>1</v>
      </c>
      <c r="R6">
        <f t="shared" ref="R6:R9" si="0">IF(P6="기계경비", J6, 0)</f>
        <v>0</v>
      </c>
      <c r="S6">
        <f t="shared" ref="S6:S9" si="1">IF(P6="운반비", J6, 0)</f>
        <v>0</v>
      </c>
      <c r="T6">
        <f t="shared" ref="T6:T9" si="2">IF(P6="작업부산물", F6, 0)</f>
        <v>0</v>
      </c>
      <c r="U6">
        <f t="shared" ref="U6:U9" si="3">IF(P6="관급", F6, 0)</f>
        <v>0</v>
      </c>
      <c r="V6">
        <f t="shared" ref="V6:V9" si="4">IF(P6="외주비", J6, 0)</f>
        <v>0</v>
      </c>
      <c r="W6">
        <f t="shared" ref="W6:W9" si="5">IF(P6="장비비", J6, 0)</f>
        <v>0</v>
      </c>
      <c r="X6">
        <f t="shared" ref="X6:X9" si="6">IF(P6="폐기물처리비", L6, 0)</f>
        <v>0</v>
      </c>
      <c r="Y6">
        <f t="shared" ref="Y6:Y9" si="7">IF(P6="가설비", J6, 0)</f>
        <v>0</v>
      </c>
      <c r="Z6">
        <f t="shared" ref="Z6:Z9" si="8">IF(P6="잡비제외분", F6, 0)</f>
        <v>0</v>
      </c>
      <c r="AA6">
        <f t="shared" ref="AA6:AA9" si="9">IF(P6="사급자재대", L6, 0)</f>
        <v>0</v>
      </c>
      <c r="AB6">
        <f t="shared" ref="AB6:AB9" si="10">IF(P6="관급자재대", L6, 0)</f>
        <v>0</v>
      </c>
      <c r="AC6">
        <f t="shared" ref="AC6:AC9" si="11">IF(P6="폐기물상차비", L6, 0)</f>
        <v>0</v>
      </c>
      <c r="AD6">
        <f t="shared" ref="AD6:AD9" si="12">IF(P6="고철처리비", L6, 0)</f>
        <v>0</v>
      </c>
      <c r="AE6">
        <f t="shared" ref="AE6:AE9" si="13">IF(P6="도급자시공관급자재대", L6, 0)</f>
        <v>0</v>
      </c>
      <c r="AF6">
        <f t="shared" ref="AF6:AF9" si="14">IF(P6="안전관리비", L6, 0)</f>
        <v>0</v>
      </c>
      <c r="AG6">
        <f t="shared" ref="AG6:AG9" si="15">IF(P6="품질관리비", L6, 0)</f>
        <v>0</v>
      </c>
      <c r="AH6">
        <f t="shared" ref="AH6:AH9" si="16">IF(P6="건설폐기물상차비", L6, 0)</f>
        <v>0</v>
      </c>
      <c r="AI6">
        <f t="shared" ref="AI6:AI9" si="17">IF(P6="사용자항목7", L6, 0)</f>
        <v>0</v>
      </c>
      <c r="AJ6">
        <f t="shared" ref="AJ6:AJ9" si="18">IF(P6="관급자시공관급자재대", L6, 0)</f>
        <v>0</v>
      </c>
      <c r="AK6">
        <f t="shared" ref="AK6:AK9" si="19">IF(P6="사용자항목9", L6, 0)</f>
        <v>0</v>
      </c>
      <c r="AL6">
        <f t="shared" ref="AL6:AL9" si="20">IF(P6="사용자항목10", L6, 0)</f>
        <v>0</v>
      </c>
      <c r="AM6">
        <f t="shared" ref="AM6:AM9" si="21">IF(P6="사용자항목11", L6, 0)</f>
        <v>0</v>
      </c>
      <c r="AN6">
        <f t="shared" ref="AN6:AN9" si="22">IF(P6="사용자항목12", L6, 0)</f>
        <v>0</v>
      </c>
      <c r="AO6">
        <f t="shared" ref="AO6:AO9" si="23">IF(P6="사용자항목13", L6, 0)</f>
        <v>0</v>
      </c>
      <c r="AP6">
        <f t="shared" ref="AP6:AP9" si="24">IF(P6="사용자항목14", L6, 0)</f>
        <v>0</v>
      </c>
      <c r="AQ6">
        <f t="shared" ref="AQ6:AQ9" si="25">IF(P6="사용자항목15", L6, 0)</f>
        <v>0</v>
      </c>
      <c r="AR6">
        <f t="shared" ref="AR6:AR9" si="26">IF(P6="사용자항목16", L6, 0)</f>
        <v>0</v>
      </c>
      <c r="AS6">
        <f t="shared" ref="AS6:AS9" si="27">IF(P6="사용자항목17", L6, 0)</f>
        <v>0</v>
      </c>
      <c r="AT6">
        <f t="shared" ref="AT6:AT9" si="28">IF(P6="사용자항목18", L6, 0)</f>
        <v>0</v>
      </c>
      <c r="AU6">
        <f t="shared" ref="AU6:AU9" si="29">IF(P6="사용자항목19", L6, 0)</f>
        <v>0</v>
      </c>
    </row>
    <row r="7" spans="1:50" ht="21" customHeight="1" x14ac:dyDescent="0.3">
      <c r="A7" s="8" t="s">
        <v>54</v>
      </c>
      <c r="B7" s="8" t="s">
        <v>55</v>
      </c>
      <c r="C7" s="9" t="s">
        <v>56</v>
      </c>
      <c r="D7" s="10">
        <v>340</v>
      </c>
      <c r="E7" s="11"/>
      <c r="F7" s="11"/>
      <c r="G7" s="11"/>
      <c r="H7" s="11"/>
      <c r="I7" s="11"/>
      <c r="J7" s="11"/>
      <c r="K7" s="11"/>
      <c r="L7" s="11"/>
      <c r="M7" s="9"/>
      <c r="O7" t="str">
        <f>""</f>
        <v/>
      </c>
      <c r="P7" s="12" t="s">
        <v>17</v>
      </c>
      <c r="Q7">
        <v>1</v>
      </c>
      <c r="R7">
        <f t="shared" si="0"/>
        <v>0</v>
      </c>
      <c r="S7">
        <f t="shared" si="1"/>
        <v>0</v>
      </c>
      <c r="T7">
        <f t="shared" si="2"/>
        <v>0</v>
      </c>
      <c r="U7">
        <f t="shared" si="3"/>
        <v>0</v>
      </c>
      <c r="V7">
        <f t="shared" si="4"/>
        <v>0</v>
      </c>
      <c r="W7">
        <f t="shared" si="5"/>
        <v>0</v>
      </c>
      <c r="X7">
        <f t="shared" si="6"/>
        <v>0</v>
      </c>
      <c r="Y7">
        <f t="shared" si="7"/>
        <v>0</v>
      </c>
      <c r="Z7">
        <f t="shared" si="8"/>
        <v>0</v>
      </c>
      <c r="AA7">
        <f t="shared" si="9"/>
        <v>0</v>
      </c>
      <c r="AB7">
        <f t="shared" si="10"/>
        <v>0</v>
      </c>
      <c r="AC7">
        <f t="shared" si="11"/>
        <v>0</v>
      </c>
      <c r="AD7">
        <f t="shared" si="12"/>
        <v>0</v>
      </c>
      <c r="AE7">
        <f t="shared" si="13"/>
        <v>0</v>
      </c>
      <c r="AF7">
        <f t="shared" si="14"/>
        <v>0</v>
      </c>
      <c r="AG7">
        <f t="shared" si="15"/>
        <v>0</v>
      </c>
      <c r="AH7">
        <f t="shared" si="16"/>
        <v>0</v>
      </c>
      <c r="AI7">
        <f t="shared" si="17"/>
        <v>0</v>
      </c>
      <c r="AJ7">
        <f t="shared" si="18"/>
        <v>0</v>
      </c>
      <c r="AK7">
        <f t="shared" si="19"/>
        <v>0</v>
      </c>
      <c r="AL7">
        <f t="shared" si="20"/>
        <v>0</v>
      </c>
      <c r="AM7">
        <f t="shared" si="21"/>
        <v>0</v>
      </c>
      <c r="AN7">
        <f t="shared" si="22"/>
        <v>0</v>
      </c>
      <c r="AO7">
        <f t="shared" si="23"/>
        <v>0</v>
      </c>
      <c r="AP7">
        <f t="shared" si="24"/>
        <v>0</v>
      </c>
      <c r="AQ7">
        <f t="shared" si="25"/>
        <v>0</v>
      </c>
      <c r="AR7">
        <f t="shared" si="26"/>
        <v>0</v>
      </c>
      <c r="AS7">
        <f t="shared" si="27"/>
        <v>0</v>
      </c>
      <c r="AT7">
        <f t="shared" si="28"/>
        <v>0</v>
      </c>
      <c r="AU7">
        <f t="shared" si="29"/>
        <v>0</v>
      </c>
    </row>
    <row r="8" spans="1:50" ht="21" customHeight="1" x14ac:dyDescent="0.3">
      <c r="A8" s="8" t="s">
        <v>57</v>
      </c>
      <c r="B8" s="8" t="s">
        <v>58</v>
      </c>
      <c r="C8" s="9" t="s">
        <v>59</v>
      </c>
      <c r="D8" s="10">
        <v>8</v>
      </c>
      <c r="E8" s="11"/>
      <c r="F8" s="11"/>
      <c r="G8" s="11"/>
      <c r="H8" s="11"/>
      <c r="I8" s="11"/>
      <c r="J8" s="11"/>
      <c r="K8" s="11"/>
      <c r="L8" s="11"/>
      <c r="M8" s="9"/>
      <c r="O8" t="str">
        <f>""</f>
        <v/>
      </c>
      <c r="P8" s="12" t="s">
        <v>17</v>
      </c>
      <c r="Q8">
        <v>1</v>
      </c>
      <c r="R8">
        <f t="shared" si="0"/>
        <v>0</v>
      </c>
      <c r="S8">
        <f t="shared" si="1"/>
        <v>0</v>
      </c>
      <c r="T8">
        <f t="shared" si="2"/>
        <v>0</v>
      </c>
      <c r="U8">
        <f t="shared" si="3"/>
        <v>0</v>
      </c>
      <c r="V8">
        <f t="shared" si="4"/>
        <v>0</v>
      </c>
      <c r="W8">
        <f t="shared" si="5"/>
        <v>0</v>
      </c>
      <c r="X8">
        <f t="shared" si="6"/>
        <v>0</v>
      </c>
      <c r="Y8">
        <f t="shared" si="7"/>
        <v>0</v>
      </c>
      <c r="Z8">
        <f t="shared" si="8"/>
        <v>0</v>
      </c>
      <c r="AA8">
        <f t="shared" si="9"/>
        <v>0</v>
      </c>
      <c r="AB8">
        <f t="shared" si="10"/>
        <v>0</v>
      </c>
      <c r="AC8">
        <f t="shared" si="11"/>
        <v>0</v>
      </c>
      <c r="AD8">
        <f t="shared" si="12"/>
        <v>0</v>
      </c>
      <c r="AE8">
        <f t="shared" si="13"/>
        <v>0</v>
      </c>
      <c r="AF8">
        <f t="shared" si="14"/>
        <v>0</v>
      </c>
      <c r="AG8">
        <f t="shared" si="15"/>
        <v>0</v>
      </c>
      <c r="AH8">
        <f t="shared" si="16"/>
        <v>0</v>
      </c>
      <c r="AI8">
        <f t="shared" si="17"/>
        <v>0</v>
      </c>
      <c r="AJ8">
        <f t="shared" si="18"/>
        <v>0</v>
      </c>
      <c r="AK8">
        <f t="shared" si="19"/>
        <v>0</v>
      </c>
      <c r="AL8">
        <f t="shared" si="20"/>
        <v>0</v>
      </c>
      <c r="AM8">
        <f t="shared" si="21"/>
        <v>0</v>
      </c>
      <c r="AN8">
        <f t="shared" si="22"/>
        <v>0</v>
      </c>
      <c r="AO8">
        <f t="shared" si="23"/>
        <v>0</v>
      </c>
      <c r="AP8">
        <f t="shared" si="24"/>
        <v>0</v>
      </c>
      <c r="AQ8">
        <f t="shared" si="25"/>
        <v>0</v>
      </c>
      <c r="AR8">
        <f t="shared" si="26"/>
        <v>0</v>
      </c>
      <c r="AS8">
        <f t="shared" si="27"/>
        <v>0</v>
      </c>
      <c r="AT8">
        <f t="shared" si="28"/>
        <v>0</v>
      </c>
      <c r="AU8">
        <f t="shared" si="29"/>
        <v>0</v>
      </c>
    </row>
    <row r="9" spans="1:50" ht="21" customHeight="1" x14ac:dyDescent="0.3">
      <c r="A9" s="8" t="s">
        <v>60</v>
      </c>
      <c r="B9" s="8" t="s">
        <v>61</v>
      </c>
      <c r="C9" s="9" t="s">
        <v>62</v>
      </c>
      <c r="D9" s="10">
        <v>1002</v>
      </c>
      <c r="E9" s="11"/>
      <c r="F9" s="11"/>
      <c r="G9" s="11"/>
      <c r="H9" s="11"/>
      <c r="I9" s="11"/>
      <c r="J9" s="11"/>
      <c r="K9" s="11"/>
      <c r="L9" s="11"/>
      <c r="M9" s="9"/>
      <c r="O9" t="str">
        <f>""</f>
        <v/>
      </c>
      <c r="P9" s="12" t="s">
        <v>17</v>
      </c>
      <c r="Q9">
        <v>1</v>
      </c>
      <c r="R9">
        <f t="shared" si="0"/>
        <v>0</v>
      </c>
      <c r="S9">
        <f t="shared" si="1"/>
        <v>0</v>
      </c>
      <c r="T9">
        <f t="shared" si="2"/>
        <v>0</v>
      </c>
      <c r="U9">
        <f t="shared" si="3"/>
        <v>0</v>
      </c>
      <c r="V9">
        <f t="shared" si="4"/>
        <v>0</v>
      </c>
      <c r="W9">
        <f t="shared" si="5"/>
        <v>0</v>
      </c>
      <c r="X9">
        <f t="shared" si="6"/>
        <v>0</v>
      </c>
      <c r="Y9">
        <f t="shared" si="7"/>
        <v>0</v>
      </c>
      <c r="Z9">
        <f t="shared" si="8"/>
        <v>0</v>
      </c>
      <c r="AA9">
        <f t="shared" si="9"/>
        <v>0</v>
      </c>
      <c r="AB9">
        <f t="shared" si="10"/>
        <v>0</v>
      </c>
      <c r="AC9">
        <f t="shared" si="11"/>
        <v>0</v>
      </c>
      <c r="AD9">
        <f t="shared" si="12"/>
        <v>0</v>
      </c>
      <c r="AE9">
        <f t="shared" si="13"/>
        <v>0</v>
      </c>
      <c r="AF9">
        <f t="shared" si="14"/>
        <v>0</v>
      </c>
      <c r="AG9">
        <f t="shared" si="15"/>
        <v>0</v>
      </c>
      <c r="AH9">
        <f t="shared" si="16"/>
        <v>0</v>
      </c>
      <c r="AI9">
        <f t="shared" si="17"/>
        <v>0</v>
      </c>
      <c r="AJ9">
        <f t="shared" si="18"/>
        <v>0</v>
      </c>
      <c r="AK9">
        <f t="shared" si="19"/>
        <v>0</v>
      </c>
      <c r="AL9">
        <f t="shared" si="20"/>
        <v>0</v>
      </c>
      <c r="AM9">
        <f t="shared" si="21"/>
        <v>0</v>
      </c>
      <c r="AN9">
        <f t="shared" si="22"/>
        <v>0</v>
      </c>
      <c r="AO9">
        <f t="shared" si="23"/>
        <v>0</v>
      </c>
      <c r="AP9">
        <f t="shared" si="24"/>
        <v>0</v>
      </c>
      <c r="AQ9">
        <f t="shared" si="25"/>
        <v>0</v>
      </c>
      <c r="AR9">
        <f t="shared" si="26"/>
        <v>0</v>
      </c>
      <c r="AS9">
        <f t="shared" si="27"/>
        <v>0</v>
      </c>
      <c r="AT9">
        <f t="shared" si="28"/>
        <v>0</v>
      </c>
      <c r="AU9">
        <f t="shared" si="29"/>
        <v>0</v>
      </c>
    </row>
    <row r="10" spans="1:50" ht="21" customHeight="1" x14ac:dyDescent="0.3">
      <c r="A10" s="13"/>
      <c r="B10" s="13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0"/>
    </row>
    <row r="11" spans="1:50" ht="21" customHeight="1" x14ac:dyDescent="0.3">
      <c r="A11" s="14" t="s">
        <v>63</v>
      </c>
      <c r="B11" s="15"/>
      <c r="C11" s="16"/>
      <c r="D11" s="16"/>
      <c r="E11" s="17"/>
      <c r="F11" s="17">
        <f>ROUNDDOWN(SUMIF(Q6:Q10, "1", F6:F10), 0)</f>
        <v>0</v>
      </c>
      <c r="G11" s="17"/>
      <c r="H11" s="17">
        <f>ROUNDDOWN(SUMIF(Q6:Q10, "1", H6:H10), 0)</f>
        <v>0</v>
      </c>
      <c r="I11" s="17"/>
      <c r="J11" s="17">
        <f>ROUNDDOWN(SUMIF(Q6:Q10, "1", J6:J10), 0)</f>
        <v>0</v>
      </c>
      <c r="K11" s="17"/>
      <c r="L11" s="17">
        <f>F11+H11+J11</f>
        <v>0</v>
      </c>
      <c r="M11" s="16"/>
      <c r="R11">
        <f>ROUNDDOWN(SUM(R6:R9), 0)</f>
        <v>0</v>
      </c>
      <c r="S11">
        <f>ROUNDDOWN(SUM(S6:S9), 0)</f>
        <v>0</v>
      </c>
      <c r="T11">
        <f>ROUNDDOWN(SUM(T6:T9), 0)</f>
        <v>0</v>
      </c>
      <c r="U11">
        <f>ROUNDDOWN(SUM(U6:U9), 0)</f>
        <v>0</v>
      </c>
      <c r="V11">
        <f>ROUNDDOWN(SUM(V6:V9), 0)</f>
        <v>0</v>
      </c>
      <c r="W11">
        <f>ROUNDDOWN(SUM(W6:W9), 0)</f>
        <v>0</v>
      </c>
      <c r="X11">
        <f>ROUNDDOWN(SUM(X6:X9), 0)</f>
        <v>0</v>
      </c>
      <c r="Y11">
        <f>ROUNDDOWN(SUM(Y6:Y9), 0)</f>
        <v>0</v>
      </c>
      <c r="Z11">
        <f>ROUNDDOWN(SUM(Z6:Z9), 0)</f>
        <v>0</v>
      </c>
      <c r="AA11">
        <f>ROUNDDOWN(SUM(AA6:AA9), 0)</f>
        <v>0</v>
      </c>
      <c r="AB11">
        <f>ROUNDDOWN(SUM(AB6:AB9), 0)</f>
        <v>0</v>
      </c>
      <c r="AC11">
        <f>ROUNDDOWN(SUM(AC6:AC9), 0)</f>
        <v>0</v>
      </c>
      <c r="AD11">
        <f>ROUNDDOWN(SUM(AD6:AD9), 0)</f>
        <v>0</v>
      </c>
      <c r="AE11">
        <f>ROUNDDOWN(SUM(AE6:AE9), 0)</f>
        <v>0</v>
      </c>
      <c r="AF11">
        <f>ROUNDDOWN(SUM(AF6:AF9), 0)</f>
        <v>0</v>
      </c>
      <c r="AG11">
        <f>ROUNDDOWN(SUM(AG6:AG9), 0)</f>
        <v>0</v>
      </c>
      <c r="AH11">
        <f>ROUNDDOWN(SUM(AH6:AH9), 0)</f>
        <v>0</v>
      </c>
      <c r="AI11">
        <f>ROUNDDOWN(SUM(AI6:AI9), 0)</f>
        <v>0</v>
      </c>
      <c r="AJ11">
        <f>ROUNDDOWN(SUM(AJ6:AJ9), 0)</f>
        <v>0</v>
      </c>
      <c r="AK11">
        <f>ROUNDDOWN(SUM(AK6:AK9), 0)</f>
        <v>0</v>
      </c>
      <c r="AL11">
        <f>ROUNDDOWN(SUM(AL6:AL9), 0)</f>
        <v>0</v>
      </c>
      <c r="AM11">
        <f>ROUNDDOWN(SUM(AM6:AM9), 0)</f>
        <v>0</v>
      </c>
      <c r="AN11">
        <f>ROUNDDOWN(SUM(AN6:AN9), 0)</f>
        <v>0</v>
      </c>
      <c r="AO11">
        <f>ROUNDDOWN(SUM(AO6:AO9), 0)</f>
        <v>0</v>
      </c>
      <c r="AP11">
        <f>ROUNDDOWN(SUM(AP6:AP9), 0)</f>
        <v>0</v>
      </c>
      <c r="AQ11">
        <f>ROUNDDOWN(SUM(AQ6:AQ9), 0)</f>
        <v>0</v>
      </c>
      <c r="AR11">
        <f>ROUNDDOWN(SUM(AR6:AR9), 0)</f>
        <v>0</v>
      </c>
      <c r="AS11">
        <f>ROUNDDOWN(SUM(AS6:AS9), 0)</f>
        <v>0</v>
      </c>
      <c r="AT11">
        <f>ROUNDDOWN(SUM(AT6:AT9), 0)</f>
        <v>0</v>
      </c>
      <c r="AU11">
        <f>ROUNDDOWN(SUM(AU6:AU9), 0)</f>
        <v>0</v>
      </c>
      <c r="AV11">
        <f>ROUNDDOWN(SUM(AV6:AV9), 0)</f>
        <v>0</v>
      </c>
      <c r="AW11">
        <f>ROUNDDOWN(SUM(AW6:AW9), 0)</f>
        <v>0</v>
      </c>
      <c r="AX11">
        <f>ROUNDDOWN(SUM(AX6:AX9), 0)</f>
        <v>0</v>
      </c>
    </row>
    <row r="12" spans="1:50" ht="21" customHeight="1" x14ac:dyDescent="0.3">
      <c r="A12" s="6" t="s">
        <v>64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50" ht="21" customHeight="1" x14ac:dyDescent="0.3">
      <c r="A13" s="8" t="s">
        <v>65</v>
      </c>
      <c r="B13" s="8" t="s">
        <v>66</v>
      </c>
      <c r="C13" s="9" t="s">
        <v>62</v>
      </c>
      <c r="D13" s="10">
        <v>45</v>
      </c>
      <c r="E13" s="11"/>
      <c r="F13" s="11"/>
      <c r="G13" s="11"/>
      <c r="H13" s="11"/>
      <c r="I13" s="11"/>
      <c r="J13" s="11"/>
      <c r="K13" s="11"/>
      <c r="L13" s="11"/>
      <c r="M13" s="9"/>
      <c r="O13" t="str">
        <f>""</f>
        <v/>
      </c>
      <c r="P13" s="12" t="s">
        <v>17</v>
      </c>
      <c r="Q13">
        <v>1</v>
      </c>
      <c r="R13">
        <f>IF(P13="기계경비", J13, 0)</f>
        <v>0</v>
      </c>
      <c r="S13">
        <f>IF(P13="운반비", J13, 0)</f>
        <v>0</v>
      </c>
      <c r="T13">
        <f>IF(P13="작업부산물", F13, 0)</f>
        <v>0</v>
      </c>
      <c r="U13">
        <f>IF(P13="관급", F13, 0)</f>
        <v>0</v>
      </c>
      <c r="V13">
        <f>IF(P13="외주비", J13, 0)</f>
        <v>0</v>
      </c>
      <c r="W13">
        <f>IF(P13="장비비", J13, 0)</f>
        <v>0</v>
      </c>
      <c r="X13">
        <f>IF(P13="폐기물처리비", L13, 0)</f>
        <v>0</v>
      </c>
      <c r="Y13">
        <f>IF(P13="가설비", J13, 0)</f>
        <v>0</v>
      </c>
      <c r="Z13">
        <f>IF(P13="잡비제외분", F13, 0)</f>
        <v>0</v>
      </c>
      <c r="AA13">
        <f>IF(P13="사급자재대", L13, 0)</f>
        <v>0</v>
      </c>
      <c r="AB13">
        <f>IF(P13="관급자재대", L13, 0)</f>
        <v>0</v>
      </c>
      <c r="AC13">
        <f>IF(P13="폐기물상차비", L13, 0)</f>
        <v>0</v>
      </c>
      <c r="AD13">
        <f>IF(P13="고철처리비", L13, 0)</f>
        <v>0</v>
      </c>
      <c r="AE13">
        <f>IF(P13="도급자시공관급자재대", L13, 0)</f>
        <v>0</v>
      </c>
      <c r="AF13">
        <f>IF(P13="안전관리비", L13, 0)</f>
        <v>0</v>
      </c>
      <c r="AG13">
        <f>IF(P13="품질관리비", L13, 0)</f>
        <v>0</v>
      </c>
      <c r="AH13">
        <f>IF(P13="건설폐기물상차비", L13, 0)</f>
        <v>0</v>
      </c>
      <c r="AI13">
        <f>IF(P13="사용자항목7", L13, 0)</f>
        <v>0</v>
      </c>
      <c r="AJ13">
        <f>IF(P13="관급자시공관급자재대", L13, 0)</f>
        <v>0</v>
      </c>
      <c r="AK13">
        <f>IF(P13="사용자항목9", L13, 0)</f>
        <v>0</v>
      </c>
      <c r="AL13">
        <f>IF(P13="사용자항목10", L13, 0)</f>
        <v>0</v>
      </c>
      <c r="AM13">
        <f>IF(P13="사용자항목11", L13, 0)</f>
        <v>0</v>
      </c>
      <c r="AN13">
        <f>IF(P13="사용자항목12", L13, 0)</f>
        <v>0</v>
      </c>
      <c r="AO13">
        <f>IF(P13="사용자항목13", L13, 0)</f>
        <v>0</v>
      </c>
      <c r="AP13">
        <f>IF(P13="사용자항목14", L13, 0)</f>
        <v>0</v>
      </c>
      <c r="AQ13">
        <f>IF(P13="사용자항목15", L13, 0)</f>
        <v>0</v>
      </c>
      <c r="AR13">
        <f>IF(P13="사용자항목16", L13, 0)</f>
        <v>0</v>
      </c>
      <c r="AS13">
        <f>IF(P13="사용자항목17", L13, 0)</f>
        <v>0</v>
      </c>
      <c r="AT13">
        <f>IF(P13="사용자항목18", L13, 0)</f>
        <v>0</v>
      </c>
      <c r="AU13">
        <f>IF(P13="사용자항목19", L13, 0)</f>
        <v>0</v>
      </c>
    </row>
    <row r="14" spans="1:50" ht="21" customHeight="1" x14ac:dyDescent="0.3">
      <c r="A14" s="8" t="s">
        <v>67</v>
      </c>
      <c r="B14" s="8" t="s">
        <v>68</v>
      </c>
      <c r="C14" s="9" t="s">
        <v>62</v>
      </c>
      <c r="D14" s="10">
        <v>2</v>
      </c>
      <c r="E14" s="11"/>
      <c r="F14" s="11"/>
      <c r="G14" s="11"/>
      <c r="H14" s="11"/>
      <c r="I14" s="11"/>
      <c r="J14" s="11"/>
      <c r="K14" s="11"/>
      <c r="L14" s="11"/>
      <c r="M14" s="9"/>
      <c r="O14" t="str">
        <f>""</f>
        <v/>
      </c>
      <c r="P14" s="12" t="s">
        <v>17</v>
      </c>
      <c r="Q14">
        <v>1</v>
      </c>
      <c r="R14">
        <f>IF(P14="기계경비", J14, 0)</f>
        <v>0</v>
      </c>
      <c r="S14">
        <f>IF(P14="운반비", J14, 0)</f>
        <v>0</v>
      </c>
      <c r="T14">
        <f>IF(P14="작업부산물", F14, 0)</f>
        <v>0</v>
      </c>
      <c r="U14">
        <f>IF(P14="관급", F14, 0)</f>
        <v>0</v>
      </c>
      <c r="V14">
        <f>IF(P14="외주비", J14, 0)</f>
        <v>0</v>
      </c>
      <c r="W14">
        <f>IF(P14="장비비", J14, 0)</f>
        <v>0</v>
      </c>
      <c r="X14">
        <f>IF(P14="폐기물처리비", L14, 0)</f>
        <v>0</v>
      </c>
      <c r="Y14">
        <f>IF(P14="가설비", J14, 0)</f>
        <v>0</v>
      </c>
      <c r="Z14">
        <f>IF(P14="잡비제외분", F14, 0)</f>
        <v>0</v>
      </c>
      <c r="AA14">
        <f>IF(P14="사급자재대", L14, 0)</f>
        <v>0</v>
      </c>
      <c r="AB14">
        <f>IF(P14="관급자재대", L14, 0)</f>
        <v>0</v>
      </c>
      <c r="AC14">
        <f>IF(P14="폐기물상차비", L14, 0)</f>
        <v>0</v>
      </c>
      <c r="AD14">
        <f>IF(P14="고철처리비", L14, 0)</f>
        <v>0</v>
      </c>
      <c r="AE14">
        <f>IF(P14="도급자시공관급자재대", L14, 0)</f>
        <v>0</v>
      </c>
      <c r="AF14">
        <f>IF(P14="안전관리비", L14, 0)</f>
        <v>0</v>
      </c>
      <c r="AG14">
        <f>IF(P14="품질관리비", L14, 0)</f>
        <v>0</v>
      </c>
      <c r="AH14">
        <f>IF(P14="건설폐기물상차비", L14, 0)</f>
        <v>0</v>
      </c>
      <c r="AI14">
        <f>IF(P14="사용자항목7", L14, 0)</f>
        <v>0</v>
      </c>
      <c r="AJ14">
        <f>IF(P14="관급자시공관급자재대", L14, 0)</f>
        <v>0</v>
      </c>
      <c r="AK14">
        <f>IF(P14="사용자항목9", L14, 0)</f>
        <v>0</v>
      </c>
      <c r="AL14">
        <f>IF(P14="사용자항목10", L14, 0)</f>
        <v>0</v>
      </c>
      <c r="AM14">
        <f>IF(P14="사용자항목11", L14, 0)</f>
        <v>0</v>
      </c>
      <c r="AN14">
        <f>IF(P14="사용자항목12", L14, 0)</f>
        <v>0</v>
      </c>
      <c r="AO14">
        <f>IF(P14="사용자항목13", L14, 0)</f>
        <v>0</v>
      </c>
      <c r="AP14">
        <f>IF(P14="사용자항목14", L14, 0)</f>
        <v>0</v>
      </c>
      <c r="AQ14">
        <f>IF(P14="사용자항목15", L14, 0)</f>
        <v>0</v>
      </c>
      <c r="AR14">
        <f>IF(P14="사용자항목16", L14, 0)</f>
        <v>0</v>
      </c>
      <c r="AS14">
        <f>IF(P14="사용자항목17", L14, 0)</f>
        <v>0</v>
      </c>
      <c r="AT14">
        <f>IF(P14="사용자항목18", L14, 0)</f>
        <v>0</v>
      </c>
      <c r="AU14">
        <f>IF(P14="사용자항목19", L14, 0)</f>
        <v>0</v>
      </c>
    </row>
    <row r="15" spans="1:50" ht="21" customHeight="1" x14ac:dyDescent="0.3">
      <c r="A15" s="8" t="s">
        <v>69</v>
      </c>
      <c r="B15" s="8" t="s">
        <v>70</v>
      </c>
      <c r="C15" s="9" t="s">
        <v>62</v>
      </c>
      <c r="D15" s="10">
        <v>4.2</v>
      </c>
      <c r="E15" s="11"/>
      <c r="F15" s="11"/>
      <c r="G15" s="11"/>
      <c r="H15" s="11"/>
      <c r="I15" s="11"/>
      <c r="J15" s="11"/>
      <c r="K15" s="11"/>
      <c r="L15" s="11"/>
      <c r="M15" s="9"/>
      <c r="O15" t="str">
        <f>""</f>
        <v/>
      </c>
      <c r="P15" s="12" t="s">
        <v>17</v>
      </c>
      <c r="Q15">
        <v>1</v>
      </c>
      <c r="R15">
        <f>IF(P15="기계경비", J15, 0)</f>
        <v>0</v>
      </c>
      <c r="S15">
        <f>IF(P15="운반비", J15, 0)</f>
        <v>0</v>
      </c>
      <c r="T15">
        <f>IF(P15="작업부산물", F15, 0)</f>
        <v>0</v>
      </c>
      <c r="U15">
        <f>IF(P15="관급", F15, 0)</f>
        <v>0</v>
      </c>
      <c r="V15">
        <f>IF(P15="외주비", J15, 0)</f>
        <v>0</v>
      </c>
      <c r="W15">
        <f>IF(P15="장비비", J15, 0)</f>
        <v>0</v>
      </c>
      <c r="X15">
        <f>IF(P15="폐기물처리비", L15, 0)</f>
        <v>0</v>
      </c>
      <c r="Y15">
        <f>IF(P15="가설비", J15, 0)</f>
        <v>0</v>
      </c>
      <c r="Z15">
        <f>IF(P15="잡비제외분", F15, 0)</f>
        <v>0</v>
      </c>
      <c r="AA15">
        <f>IF(P15="사급자재대", L15, 0)</f>
        <v>0</v>
      </c>
      <c r="AB15">
        <f>IF(P15="관급자재대", L15, 0)</f>
        <v>0</v>
      </c>
      <c r="AC15">
        <f>IF(P15="폐기물상차비", L15, 0)</f>
        <v>0</v>
      </c>
      <c r="AD15">
        <f>IF(P15="고철처리비", L15, 0)</f>
        <v>0</v>
      </c>
      <c r="AE15">
        <f>IF(P15="도급자시공관급자재대", L15, 0)</f>
        <v>0</v>
      </c>
      <c r="AF15">
        <f>IF(P15="안전관리비", L15, 0)</f>
        <v>0</v>
      </c>
      <c r="AG15">
        <f>IF(P15="품질관리비", L15, 0)</f>
        <v>0</v>
      </c>
      <c r="AH15">
        <f>IF(P15="건설폐기물상차비", L15, 0)</f>
        <v>0</v>
      </c>
      <c r="AI15">
        <f>IF(P15="사용자항목7", L15, 0)</f>
        <v>0</v>
      </c>
      <c r="AJ15">
        <f>IF(P15="관급자시공관급자재대", L15, 0)</f>
        <v>0</v>
      </c>
      <c r="AK15">
        <f>IF(P15="사용자항목9", L15, 0)</f>
        <v>0</v>
      </c>
      <c r="AL15">
        <f>IF(P15="사용자항목10", L15, 0)</f>
        <v>0</v>
      </c>
      <c r="AM15">
        <f>IF(P15="사용자항목11", L15, 0)</f>
        <v>0</v>
      </c>
      <c r="AN15">
        <f>IF(P15="사용자항목12", L15, 0)</f>
        <v>0</v>
      </c>
      <c r="AO15">
        <f>IF(P15="사용자항목13", L15, 0)</f>
        <v>0</v>
      </c>
      <c r="AP15">
        <f>IF(P15="사용자항목14", L15, 0)</f>
        <v>0</v>
      </c>
      <c r="AQ15">
        <f>IF(P15="사용자항목15", L15, 0)</f>
        <v>0</v>
      </c>
      <c r="AR15">
        <f>IF(P15="사용자항목16", L15, 0)</f>
        <v>0</v>
      </c>
      <c r="AS15">
        <f>IF(P15="사용자항목17", L15, 0)</f>
        <v>0</v>
      </c>
      <c r="AT15">
        <f>IF(P15="사용자항목18", L15, 0)</f>
        <v>0</v>
      </c>
      <c r="AU15">
        <f>IF(P15="사용자항목19", L15, 0)</f>
        <v>0</v>
      </c>
    </row>
    <row r="16" spans="1:50" ht="21" customHeight="1" x14ac:dyDescent="0.3">
      <c r="A16" s="13"/>
      <c r="B16" s="13"/>
      <c r="C16" s="10"/>
      <c r="D16" s="10"/>
      <c r="E16" s="11"/>
      <c r="F16" s="11"/>
      <c r="G16" s="11"/>
      <c r="H16" s="11"/>
      <c r="I16" s="11"/>
      <c r="J16" s="11"/>
      <c r="K16" s="11"/>
      <c r="L16" s="11"/>
      <c r="M16" s="10"/>
    </row>
    <row r="17" spans="1:50" ht="21" customHeight="1" x14ac:dyDescent="0.3">
      <c r="A17" s="14" t="s">
        <v>63</v>
      </c>
      <c r="B17" s="15"/>
      <c r="C17" s="16"/>
      <c r="D17" s="16"/>
      <c r="E17" s="17"/>
      <c r="F17" s="17">
        <f>ROUNDDOWN(SUMIF(Q13:Q16, "1", F13:F16), 0)</f>
        <v>0</v>
      </c>
      <c r="G17" s="17"/>
      <c r="H17" s="17">
        <f>ROUNDDOWN(SUMIF(Q13:Q16, "1", H13:H16), 0)</f>
        <v>0</v>
      </c>
      <c r="I17" s="17"/>
      <c r="J17" s="17">
        <f>ROUNDDOWN(SUMIF(Q13:Q16, "1", J13:J16), 0)</f>
        <v>0</v>
      </c>
      <c r="K17" s="17"/>
      <c r="L17" s="17">
        <f>F17+H17+J17</f>
        <v>0</v>
      </c>
      <c r="M17" s="16"/>
      <c r="R17">
        <f>ROUNDDOWN(SUM(R13:R15), 0)</f>
        <v>0</v>
      </c>
      <c r="S17">
        <f>ROUNDDOWN(SUM(S13:S15), 0)</f>
        <v>0</v>
      </c>
      <c r="T17">
        <f>ROUNDDOWN(SUM(T13:T15), 0)</f>
        <v>0</v>
      </c>
      <c r="U17">
        <f>ROUNDDOWN(SUM(U13:U15), 0)</f>
        <v>0</v>
      </c>
      <c r="V17">
        <f>ROUNDDOWN(SUM(V13:V15), 0)</f>
        <v>0</v>
      </c>
      <c r="W17">
        <f>ROUNDDOWN(SUM(W13:W15), 0)</f>
        <v>0</v>
      </c>
      <c r="X17">
        <f>ROUNDDOWN(SUM(X13:X15), 0)</f>
        <v>0</v>
      </c>
      <c r="Y17">
        <f>ROUNDDOWN(SUM(Y13:Y15), 0)</f>
        <v>0</v>
      </c>
      <c r="Z17">
        <f>ROUNDDOWN(SUM(Z13:Z15), 0)</f>
        <v>0</v>
      </c>
      <c r="AA17">
        <f>ROUNDDOWN(SUM(AA13:AA15), 0)</f>
        <v>0</v>
      </c>
      <c r="AB17">
        <f>ROUNDDOWN(SUM(AB13:AB15), 0)</f>
        <v>0</v>
      </c>
      <c r="AC17">
        <f>ROUNDDOWN(SUM(AC13:AC15), 0)</f>
        <v>0</v>
      </c>
      <c r="AD17">
        <f>ROUNDDOWN(SUM(AD13:AD15), 0)</f>
        <v>0</v>
      </c>
      <c r="AE17">
        <f>ROUNDDOWN(SUM(AE13:AE15), 0)</f>
        <v>0</v>
      </c>
      <c r="AF17">
        <f>ROUNDDOWN(SUM(AF13:AF15), 0)</f>
        <v>0</v>
      </c>
      <c r="AG17">
        <f>ROUNDDOWN(SUM(AG13:AG15), 0)</f>
        <v>0</v>
      </c>
      <c r="AH17">
        <f>ROUNDDOWN(SUM(AH13:AH15), 0)</f>
        <v>0</v>
      </c>
      <c r="AI17">
        <f>ROUNDDOWN(SUM(AI13:AI15), 0)</f>
        <v>0</v>
      </c>
      <c r="AJ17">
        <f>ROUNDDOWN(SUM(AJ13:AJ15), 0)</f>
        <v>0</v>
      </c>
      <c r="AK17">
        <f>ROUNDDOWN(SUM(AK13:AK15), 0)</f>
        <v>0</v>
      </c>
      <c r="AL17">
        <f>ROUNDDOWN(SUM(AL13:AL15), 0)</f>
        <v>0</v>
      </c>
      <c r="AM17">
        <f>ROUNDDOWN(SUM(AM13:AM15), 0)</f>
        <v>0</v>
      </c>
      <c r="AN17">
        <f>ROUNDDOWN(SUM(AN13:AN15), 0)</f>
        <v>0</v>
      </c>
      <c r="AO17">
        <f>ROUNDDOWN(SUM(AO13:AO15), 0)</f>
        <v>0</v>
      </c>
      <c r="AP17">
        <f>ROUNDDOWN(SUM(AP13:AP15), 0)</f>
        <v>0</v>
      </c>
      <c r="AQ17">
        <f>ROUNDDOWN(SUM(AQ13:AQ15), 0)</f>
        <v>0</v>
      </c>
      <c r="AR17">
        <f>ROUNDDOWN(SUM(AR13:AR15), 0)</f>
        <v>0</v>
      </c>
      <c r="AS17">
        <f>ROUNDDOWN(SUM(AS13:AS15), 0)</f>
        <v>0</v>
      </c>
      <c r="AT17">
        <f>ROUNDDOWN(SUM(AT13:AT15), 0)</f>
        <v>0</v>
      </c>
      <c r="AU17">
        <f>ROUNDDOWN(SUM(AU13:AU15), 0)</f>
        <v>0</v>
      </c>
      <c r="AV17">
        <f>ROUNDDOWN(SUM(AV13:AV15), 0)</f>
        <v>0</v>
      </c>
      <c r="AW17">
        <f>ROUNDDOWN(SUM(AW13:AW15), 0)</f>
        <v>0</v>
      </c>
      <c r="AX17">
        <f>ROUNDDOWN(SUM(AX13:AX15), 0)</f>
        <v>0</v>
      </c>
    </row>
    <row r="18" spans="1:50" ht="21" customHeight="1" x14ac:dyDescent="0.3">
      <c r="A18" s="6" t="s">
        <v>71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50" ht="21" customHeight="1" x14ac:dyDescent="0.3">
      <c r="A19" s="8" t="s">
        <v>72</v>
      </c>
      <c r="B19" s="8" t="s">
        <v>73</v>
      </c>
      <c r="C19" s="9" t="s">
        <v>74</v>
      </c>
      <c r="D19" s="10">
        <v>13</v>
      </c>
      <c r="E19" s="11"/>
      <c r="F19" s="11"/>
      <c r="G19" s="11"/>
      <c r="H19" s="11"/>
      <c r="I19" s="11"/>
      <c r="J19" s="11"/>
      <c r="K19" s="11"/>
      <c r="L19" s="11"/>
      <c r="M19" s="10"/>
      <c r="O19" t="str">
        <f>"01"</f>
        <v>01</v>
      </c>
      <c r="P19" s="12" t="s">
        <v>17</v>
      </c>
      <c r="Q19">
        <v>1</v>
      </c>
      <c r="R19">
        <f t="shared" ref="R19:R56" si="30">IF(P19="기계경비", J19, 0)</f>
        <v>0</v>
      </c>
      <c r="S19">
        <f t="shared" ref="S19:S56" si="31">IF(P19="운반비", J19, 0)</f>
        <v>0</v>
      </c>
      <c r="T19">
        <f t="shared" ref="T19:T56" si="32">IF(P19="작업부산물", F19, 0)</f>
        <v>0</v>
      </c>
      <c r="U19">
        <f t="shared" ref="U19:U56" si="33">IF(P19="관급", F19, 0)</f>
        <v>0</v>
      </c>
      <c r="V19">
        <f t="shared" ref="V19:V56" si="34">IF(P19="외주비", J19, 0)</f>
        <v>0</v>
      </c>
      <c r="W19">
        <f t="shared" ref="W19:W56" si="35">IF(P19="장비비", J19, 0)</f>
        <v>0</v>
      </c>
      <c r="X19">
        <f t="shared" ref="X19:X56" si="36">IF(P19="폐기물처리비", L19, 0)</f>
        <v>0</v>
      </c>
      <c r="Y19">
        <f t="shared" ref="Y19:Y56" si="37">IF(P19="가설비", J19, 0)</f>
        <v>0</v>
      </c>
      <c r="Z19">
        <f t="shared" ref="Z19:Z56" si="38">IF(P19="잡비제외분", F19, 0)</f>
        <v>0</v>
      </c>
      <c r="AA19">
        <f t="shared" ref="AA19:AA56" si="39">IF(P19="사급자재대", L19, 0)</f>
        <v>0</v>
      </c>
      <c r="AB19">
        <f t="shared" ref="AB19:AB56" si="40">IF(P19="관급자재대", L19, 0)</f>
        <v>0</v>
      </c>
      <c r="AC19">
        <f t="shared" ref="AC19:AC56" si="41">IF(P19="폐기물상차비", L19, 0)</f>
        <v>0</v>
      </c>
      <c r="AD19">
        <f t="shared" ref="AD19:AD56" si="42">IF(P19="고철처리비", L19, 0)</f>
        <v>0</v>
      </c>
      <c r="AE19">
        <f t="shared" ref="AE19:AE56" si="43">IF(P19="도급자시공관급자재대", L19, 0)</f>
        <v>0</v>
      </c>
      <c r="AF19">
        <f t="shared" ref="AF19:AF56" si="44">IF(P19="안전관리비", L19, 0)</f>
        <v>0</v>
      </c>
      <c r="AG19">
        <f t="shared" ref="AG19:AG56" si="45">IF(P19="품질관리비", L19, 0)</f>
        <v>0</v>
      </c>
      <c r="AH19">
        <f t="shared" ref="AH19:AH56" si="46">IF(P19="건설폐기물상차비", L19, 0)</f>
        <v>0</v>
      </c>
      <c r="AI19">
        <f t="shared" ref="AI19:AI56" si="47">IF(P19="사용자항목7", L19, 0)</f>
        <v>0</v>
      </c>
      <c r="AJ19">
        <f t="shared" ref="AJ19:AJ56" si="48">IF(P19="관급자시공관급자재대", L19, 0)</f>
        <v>0</v>
      </c>
      <c r="AK19">
        <f t="shared" ref="AK19:AK56" si="49">IF(P19="사용자항목9", L19, 0)</f>
        <v>0</v>
      </c>
      <c r="AL19">
        <f t="shared" ref="AL19:AL56" si="50">IF(P19="사용자항목10", L19, 0)</f>
        <v>0</v>
      </c>
      <c r="AM19">
        <f t="shared" ref="AM19:AM56" si="51">IF(P19="사용자항목11", L19, 0)</f>
        <v>0</v>
      </c>
      <c r="AN19">
        <f t="shared" ref="AN19:AN56" si="52">IF(P19="사용자항목12", L19, 0)</f>
        <v>0</v>
      </c>
      <c r="AO19">
        <f t="shared" ref="AO19:AO56" si="53">IF(P19="사용자항목13", L19, 0)</f>
        <v>0</v>
      </c>
      <c r="AP19">
        <f t="shared" ref="AP19:AP56" si="54">IF(P19="사용자항목14", L19, 0)</f>
        <v>0</v>
      </c>
      <c r="AQ19">
        <f t="shared" ref="AQ19:AQ56" si="55">IF(P19="사용자항목15", L19, 0)</f>
        <v>0</v>
      </c>
      <c r="AR19">
        <f t="shared" ref="AR19:AR56" si="56">IF(P19="사용자항목16", L19, 0)</f>
        <v>0</v>
      </c>
      <c r="AS19">
        <f t="shared" ref="AS19:AS56" si="57">IF(P19="사용자항목17", L19, 0)</f>
        <v>0</v>
      </c>
      <c r="AT19">
        <f t="shared" ref="AT19:AT56" si="58">IF(P19="사용자항목18", L19, 0)</f>
        <v>0</v>
      </c>
      <c r="AU19">
        <f t="shared" ref="AU19:AU56" si="59">IF(P19="사용자항목19", L19, 0)</f>
        <v>0</v>
      </c>
    </row>
    <row r="20" spans="1:50" ht="21" customHeight="1" x14ac:dyDescent="0.3">
      <c r="A20" s="8" t="s">
        <v>75</v>
      </c>
      <c r="B20" s="8" t="s">
        <v>76</v>
      </c>
      <c r="C20" s="9" t="s">
        <v>62</v>
      </c>
      <c r="D20" s="10">
        <v>13</v>
      </c>
      <c r="E20" s="11"/>
      <c r="F20" s="11"/>
      <c r="G20" s="11"/>
      <c r="H20" s="11"/>
      <c r="I20" s="11"/>
      <c r="J20" s="11"/>
      <c r="K20" s="11"/>
      <c r="L20" s="11"/>
      <c r="M20" s="9"/>
      <c r="O20" t="str">
        <f>""</f>
        <v/>
      </c>
      <c r="P20" s="12" t="s">
        <v>17</v>
      </c>
      <c r="Q20">
        <v>1</v>
      </c>
      <c r="R20">
        <f t="shared" si="30"/>
        <v>0</v>
      </c>
      <c r="S20">
        <f t="shared" si="31"/>
        <v>0</v>
      </c>
      <c r="T20">
        <f t="shared" si="32"/>
        <v>0</v>
      </c>
      <c r="U20">
        <f t="shared" si="33"/>
        <v>0</v>
      </c>
      <c r="V20">
        <f t="shared" si="34"/>
        <v>0</v>
      </c>
      <c r="W20">
        <f t="shared" si="35"/>
        <v>0</v>
      </c>
      <c r="X20">
        <f t="shared" si="36"/>
        <v>0</v>
      </c>
      <c r="Y20">
        <f t="shared" si="37"/>
        <v>0</v>
      </c>
      <c r="Z20">
        <f t="shared" si="38"/>
        <v>0</v>
      </c>
      <c r="AA20">
        <f t="shared" si="39"/>
        <v>0</v>
      </c>
      <c r="AB20">
        <f t="shared" si="40"/>
        <v>0</v>
      </c>
      <c r="AC20">
        <f t="shared" si="41"/>
        <v>0</v>
      </c>
      <c r="AD20">
        <f t="shared" si="42"/>
        <v>0</v>
      </c>
      <c r="AE20">
        <f t="shared" si="43"/>
        <v>0</v>
      </c>
      <c r="AF20">
        <f t="shared" si="44"/>
        <v>0</v>
      </c>
      <c r="AG20">
        <f t="shared" si="45"/>
        <v>0</v>
      </c>
      <c r="AH20">
        <f t="shared" si="46"/>
        <v>0</v>
      </c>
      <c r="AI20">
        <f t="shared" si="47"/>
        <v>0</v>
      </c>
      <c r="AJ20">
        <f t="shared" si="48"/>
        <v>0</v>
      </c>
      <c r="AK20">
        <f t="shared" si="49"/>
        <v>0</v>
      </c>
      <c r="AL20">
        <f t="shared" si="50"/>
        <v>0</v>
      </c>
      <c r="AM20">
        <f t="shared" si="51"/>
        <v>0</v>
      </c>
      <c r="AN20">
        <f t="shared" si="52"/>
        <v>0</v>
      </c>
      <c r="AO20">
        <f t="shared" si="53"/>
        <v>0</v>
      </c>
      <c r="AP20">
        <f t="shared" si="54"/>
        <v>0</v>
      </c>
      <c r="AQ20">
        <f t="shared" si="55"/>
        <v>0</v>
      </c>
      <c r="AR20">
        <f t="shared" si="56"/>
        <v>0</v>
      </c>
      <c r="AS20">
        <f t="shared" si="57"/>
        <v>0</v>
      </c>
      <c r="AT20">
        <f t="shared" si="58"/>
        <v>0</v>
      </c>
      <c r="AU20">
        <f t="shared" si="59"/>
        <v>0</v>
      </c>
    </row>
    <row r="21" spans="1:50" ht="21" customHeight="1" x14ac:dyDescent="0.3">
      <c r="A21" s="8" t="s">
        <v>77</v>
      </c>
      <c r="B21" s="8" t="s">
        <v>78</v>
      </c>
      <c r="C21" s="9" t="s">
        <v>62</v>
      </c>
      <c r="D21" s="10">
        <v>145</v>
      </c>
      <c r="E21" s="11"/>
      <c r="F21" s="11"/>
      <c r="G21" s="11"/>
      <c r="H21" s="11"/>
      <c r="I21" s="11"/>
      <c r="J21" s="11"/>
      <c r="K21" s="11"/>
      <c r="L21" s="11"/>
      <c r="M21" s="9"/>
      <c r="O21" t="str">
        <f>""</f>
        <v/>
      </c>
      <c r="P21" s="12" t="s">
        <v>17</v>
      </c>
      <c r="Q21">
        <v>1</v>
      </c>
      <c r="R21">
        <f t="shared" si="30"/>
        <v>0</v>
      </c>
      <c r="S21">
        <f t="shared" si="31"/>
        <v>0</v>
      </c>
      <c r="T21">
        <f t="shared" si="32"/>
        <v>0</v>
      </c>
      <c r="U21">
        <f t="shared" si="33"/>
        <v>0</v>
      </c>
      <c r="V21">
        <f t="shared" si="34"/>
        <v>0</v>
      </c>
      <c r="W21">
        <f t="shared" si="35"/>
        <v>0</v>
      </c>
      <c r="X21">
        <f t="shared" si="36"/>
        <v>0</v>
      </c>
      <c r="Y21">
        <f t="shared" si="37"/>
        <v>0</v>
      </c>
      <c r="Z21">
        <f t="shared" si="38"/>
        <v>0</v>
      </c>
      <c r="AA21">
        <f t="shared" si="39"/>
        <v>0</v>
      </c>
      <c r="AB21">
        <f t="shared" si="40"/>
        <v>0</v>
      </c>
      <c r="AC21">
        <f t="shared" si="41"/>
        <v>0</v>
      </c>
      <c r="AD21">
        <f t="shared" si="42"/>
        <v>0</v>
      </c>
      <c r="AE21">
        <f t="shared" si="43"/>
        <v>0</v>
      </c>
      <c r="AF21">
        <f t="shared" si="44"/>
        <v>0</v>
      </c>
      <c r="AG21">
        <f t="shared" si="45"/>
        <v>0</v>
      </c>
      <c r="AH21">
        <f t="shared" si="46"/>
        <v>0</v>
      </c>
      <c r="AI21">
        <f t="shared" si="47"/>
        <v>0</v>
      </c>
      <c r="AJ21">
        <f t="shared" si="48"/>
        <v>0</v>
      </c>
      <c r="AK21">
        <f t="shared" si="49"/>
        <v>0</v>
      </c>
      <c r="AL21">
        <f t="shared" si="50"/>
        <v>0</v>
      </c>
      <c r="AM21">
        <f t="shared" si="51"/>
        <v>0</v>
      </c>
      <c r="AN21">
        <f t="shared" si="52"/>
        <v>0</v>
      </c>
      <c r="AO21">
        <f t="shared" si="53"/>
        <v>0</v>
      </c>
      <c r="AP21">
        <f t="shared" si="54"/>
        <v>0</v>
      </c>
      <c r="AQ21">
        <f t="shared" si="55"/>
        <v>0</v>
      </c>
      <c r="AR21">
        <f t="shared" si="56"/>
        <v>0</v>
      </c>
      <c r="AS21">
        <f t="shared" si="57"/>
        <v>0</v>
      </c>
      <c r="AT21">
        <f t="shared" si="58"/>
        <v>0</v>
      </c>
      <c r="AU21">
        <f t="shared" si="59"/>
        <v>0</v>
      </c>
    </row>
    <row r="22" spans="1:50" ht="21" customHeight="1" x14ac:dyDescent="0.3">
      <c r="A22" s="8" t="s">
        <v>77</v>
      </c>
      <c r="B22" s="8" t="s">
        <v>79</v>
      </c>
      <c r="C22" s="9" t="s">
        <v>62</v>
      </c>
      <c r="D22" s="10">
        <v>44</v>
      </c>
      <c r="E22" s="11"/>
      <c r="F22" s="11"/>
      <c r="G22" s="11"/>
      <c r="H22" s="11"/>
      <c r="I22" s="11"/>
      <c r="J22" s="11"/>
      <c r="K22" s="11"/>
      <c r="L22" s="11"/>
      <c r="M22" s="9"/>
      <c r="O22" t="str">
        <f>""</f>
        <v/>
      </c>
      <c r="P22" s="12" t="s">
        <v>17</v>
      </c>
      <c r="Q22">
        <v>1</v>
      </c>
      <c r="R22">
        <f t="shared" si="30"/>
        <v>0</v>
      </c>
      <c r="S22">
        <f t="shared" si="31"/>
        <v>0</v>
      </c>
      <c r="T22">
        <f t="shared" si="32"/>
        <v>0</v>
      </c>
      <c r="U22">
        <f t="shared" si="33"/>
        <v>0</v>
      </c>
      <c r="V22">
        <f t="shared" si="34"/>
        <v>0</v>
      </c>
      <c r="W22">
        <f t="shared" si="35"/>
        <v>0</v>
      </c>
      <c r="X22">
        <f t="shared" si="36"/>
        <v>0</v>
      </c>
      <c r="Y22">
        <f t="shared" si="37"/>
        <v>0</v>
      </c>
      <c r="Z22">
        <f t="shared" si="38"/>
        <v>0</v>
      </c>
      <c r="AA22">
        <f t="shared" si="39"/>
        <v>0</v>
      </c>
      <c r="AB22">
        <f t="shared" si="40"/>
        <v>0</v>
      </c>
      <c r="AC22">
        <f t="shared" si="41"/>
        <v>0</v>
      </c>
      <c r="AD22">
        <f t="shared" si="42"/>
        <v>0</v>
      </c>
      <c r="AE22">
        <f t="shared" si="43"/>
        <v>0</v>
      </c>
      <c r="AF22">
        <f t="shared" si="44"/>
        <v>0</v>
      </c>
      <c r="AG22">
        <f t="shared" si="45"/>
        <v>0</v>
      </c>
      <c r="AH22">
        <f t="shared" si="46"/>
        <v>0</v>
      </c>
      <c r="AI22">
        <f t="shared" si="47"/>
        <v>0</v>
      </c>
      <c r="AJ22">
        <f t="shared" si="48"/>
        <v>0</v>
      </c>
      <c r="AK22">
        <f t="shared" si="49"/>
        <v>0</v>
      </c>
      <c r="AL22">
        <f t="shared" si="50"/>
        <v>0</v>
      </c>
      <c r="AM22">
        <f t="shared" si="51"/>
        <v>0</v>
      </c>
      <c r="AN22">
        <f t="shared" si="52"/>
        <v>0</v>
      </c>
      <c r="AO22">
        <f t="shared" si="53"/>
        <v>0</v>
      </c>
      <c r="AP22">
        <f t="shared" si="54"/>
        <v>0</v>
      </c>
      <c r="AQ22">
        <f t="shared" si="55"/>
        <v>0</v>
      </c>
      <c r="AR22">
        <f t="shared" si="56"/>
        <v>0</v>
      </c>
      <c r="AS22">
        <f t="shared" si="57"/>
        <v>0</v>
      </c>
      <c r="AT22">
        <f t="shared" si="58"/>
        <v>0</v>
      </c>
      <c r="AU22">
        <f t="shared" si="59"/>
        <v>0</v>
      </c>
    </row>
    <row r="23" spans="1:50" ht="21" customHeight="1" x14ac:dyDescent="0.3">
      <c r="A23" s="8" t="s">
        <v>80</v>
      </c>
      <c r="B23" s="8" t="s">
        <v>81</v>
      </c>
      <c r="C23" s="9" t="s">
        <v>82</v>
      </c>
      <c r="D23" s="10">
        <v>44</v>
      </c>
      <c r="E23" s="11"/>
      <c r="F23" s="11"/>
      <c r="G23" s="11"/>
      <c r="H23" s="11"/>
      <c r="I23" s="11"/>
      <c r="J23" s="11"/>
      <c r="K23" s="11"/>
      <c r="L23" s="11"/>
      <c r="M23" s="9"/>
      <c r="O23" t="str">
        <f>""</f>
        <v/>
      </c>
      <c r="P23" s="12" t="s">
        <v>17</v>
      </c>
      <c r="Q23">
        <v>1</v>
      </c>
      <c r="R23">
        <f t="shared" si="30"/>
        <v>0</v>
      </c>
      <c r="S23">
        <f t="shared" si="31"/>
        <v>0</v>
      </c>
      <c r="T23">
        <f t="shared" si="32"/>
        <v>0</v>
      </c>
      <c r="U23">
        <f t="shared" si="33"/>
        <v>0</v>
      </c>
      <c r="V23">
        <f t="shared" si="34"/>
        <v>0</v>
      </c>
      <c r="W23">
        <f t="shared" si="35"/>
        <v>0</v>
      </c>
      <c r="X23">
        <f t="shared" si="36"/>
        <v>0</v>
      </c>
      <c r="Y23">
        <f t="shared" si="37"/>
        <v>0</v>
      </c>
      <c r="Z23">
        <f t="shared" si="38"/>
        <v>0</v>
      </c>
      <c r="AA23">
        <f t="shared" si="39"/>
        <v>0</v>
      </c>
      <c r="AB23">
        <f t="shared" si="40"/>
        <v>0</v>
      </c>
      <c r="AC23">
        <f t="shared" si="41"/>
        <v>0</v>
      </c>
      <c r="AD23">
        <f t="shared" si="42"/>
        <v>0</v>
      </c>
      <c r="AE23">
        <f t="shared" si="43"/>
        <v>0</v>
      </c>
      <c r="AF23">
        <f t="shared" si="44"/>
        <v>0</v>
      </c>
      <c r="AG23">
        <f t="shared" si="45"/>
        <v>0</v>
      </c>
      <c r="AH23">
        <f t="shared" si="46"/>
        <v>0</v>
      </c>
      <c r="AI23">
        <f t="shared" si="47"/>
        <v>0</v>
      </c>
      <c r="AJ23">
        <f t="shared" si="48"/>
        <v>0</v>
      </c>
      <c r="AK23">
        <f t="shared" si="49"/>
        <v>0</v>
      </c>
      <c r="AL23">
        <f t="shared" si="50"/>
        <v>0</v>
      </c>
      <c r="AM23">
        <f t="shared" si="51"/>
        <v>0</v>
      </c>
      <c r="AN23">
        <f t="shared" si="52"/>
        <v>0</v>
      </c>
      <c r="AO23">
        <f t="shared" si="53"/>
        <v>0</v>
      </c>
      <c r="AP23">
        <f t="shared" si="54"/>
        <v>0</v>
      </c>
      <c r="AQ23">
        <f t="shared" si="55"/>
        <v>0</v>
      </c>
      <c r="AR23">
        <f t="shared" si="56"/>
        <v>0</v>
      </c>
      <c r="AS23">
        <f t="shared" si="57"/>
        <v>0</v>
      </c>
      <c r="AT23">
        <f t="shared" si="58"/>
        <v>0</v>
      </c>
      <c r="AU23">
        <f t="shared" si="59"/>
        <v>0</v>
      </c>
    </row>
    <row r="24" spans="1:50" ht="21" customHeight="1" x14ac:dyDescent="0.3">
      <c r="A24" s="8" t="s">
        <v>83</v>
      </c>
      <c r="B24" s="8" t="s">
        <v>84</v>
      </c>
      <c r="C24" s="9" t="s">
        <v>62</v>
      </c>
      <c r="D24" s="10">
        <v>59</v>
      </c>
      <c r="E24" s="11"/>
      <c r="F24" s="11"/>
      <c r="G24" s="11"/>
      <c r="H24" s="11"/>
      <c r="I24" s="11"/>
      <c r="J24" s="11"/>
      <c r="K24" s="11"/>
      <c r="L24" s="11"/>
      <c r="M24" s="9"/>
      <c r="O24" t="str">
        <f>""</f>
        <v/>
      </c>
      <c r="P24" s="12" t="s">
        <v>17</v>
      </c>
      <c r="Q24">
        <v>1</v>
      </c>
      <c r="R24">
        <f t="shared" si="30"/>
        <v>0</v>
      </c>
      <c r="S24">
        <f t="shared" si="31"/>
        <v>0</v>
      </c>
      <c r="T24">
        <f t="shared" si="32"/>
        <v>0</v>
      </c>
      <c r="U24">
        <f t="shared" si="33"/>
        <v>0</v>
      </c>
      <c r="V24">
        <f t="shared" si="34"/>
        <v>0</v>
      </c>
      <c r="W24">
        <f t="shared" si="35"/>
        <v>0</v>
      </c>
      <c r="X24">
        <f t="shared" si="36"/>
        <v>0</v>
      </c>
      <c r="Y24">
        <f t="shared" si="37"/>
        <v>0</v>
      </c>
      <c r="Z24">
        <f t="shared" si="38"/>
        <v>0</v>
      </c>
      <c r="AA24">
        <f t="shared" si="39"/>
        <v>0</v>
      </c>
      <c r="AB24">
        <f t="shared" si="40"/>
        <v>0</v>
      </c>
      <c r="AC24">
        <f t="shared" si="41"/>
        <v>0</v>
      </c>
      <c r="AD24">
        <f t="shared" si="42"/>
        <v>0</v>
      </c>
      <c r="AE24">
        <f t="shared" si="43"/>
        <v>0</v>
      </c>
      <c r="AF24">
        <f t="shared" si="44"/>
        <v>0</v>
      </c>
      <c r="AG24">
        <f t="shared" si="45"/>
        <v>0</v>
      </c>
      <c r="AH24">
        <f t="shared" si="46"/>
        <v>0</v>
      </c>
      <c r="AI24">
        <f t="shared" si="47"/>
        <v>0</v>
      </c>
      <c r="AJ24">
        <f t="shared" si="48"/>
        <v>0</v>
      </c>
      <c r="AK24">
        <f t="shared" si="49"/>
        <v>0</v>
      </c>
      <c r="AL24">
        <f t="shared" si="50"/>
        <v>0</v>
      </c>
      <c r="AM24">
        <f t="shared" si="51"/>
        <v>0</v>
      </c>
      <c r="AN24">
        <f t="shared" si="52"/>
        <v>0</v>
      </c>
      <c r="AO24">
        <f t="shared" si="53"/>
        <v>0</v>
      </c>
      <c r="AP24">
        <f t="shared" si="54"/>
        <v>0</v>
      </c>
      <c r="AQ24">
        <f t="shared" si="55"/>
        <v>0</v>
      </c>
      <c r="AR24">
        <f t="shared" si="56"/>
        <v>0</v>
      </c>
      <c r="AS24">
        <f t="shared" si="57"/>
        <v>0</v>
      </c>
      <c r="AT24">
        <f t="shared" si="58"/>
        <v>0</v>
      </c>
      <c r="AU24">
        <f t="shared" si="59"/>
        <v>0</v>
      </c>
    </row>
    <row r="25" spans="1:50" ht="21" customHeight="1" x14ac:dyDescent="0.3">
      <c r="A25" s="8" t="s">
        <v>85</v>
      </c>
      <c r="B25" s="8" t="s">
        <v>86</v>
      </c>
      <c r="C25" s="9" t="s">
        <v>62</v>
      </c>
      <c r="D25" s="10">
        <v>40</v>
      </c>
      <c r="E25" s="11"/>
      <c r="F25" s="11"/>
      <c r="G25" s="11"/>
      <c r="H25" s="11"/>
      <c r="I25" s="11"/>
      <c r="J25" s="11"/>
      <c r="K25" s="11"/>
      <c r="L25" s="11"/>
      <c r="M25" s="9"/>
      <c r="O25" t="str">
        <f>""</f>
        <v/>
      </c>
      <c r="P25" s="12" t="s">
        <v>17</v>
      </c>
      <c r="Q25">
        <v>1</v>
      </c>
      <c r="R25">
        <f t="shared" si="30"/>
        <v>0</v>
      </c>
      <c r="S25">
        <f t="shared" si="31"/>
        <v>0</v>
      </c>
      <c r="T25">
        <f t="shared" si="32"/>
        <v>0</v>
      </c>
      <c r="U25">
        <f t="shared" si="33"/>
        <v>0</v>
      </c>
      <c r="V25">
        <f t="shared" si="34"/>
        <v>0</v>
      </c>
      <c r="W25">
        <f t="shared" si="35"/>
        <v>0</v>
      </c>
      <c r="X25">
        <f t="shared" si="36"/>
        <v>0</v>
      </c>
      <c r="Y25">
        <f t="shared" si="37"/>
        <v>0</v>
      </c>
      <c r="Z25">
        <f t="shared" si="38"/>
        <v>0</v>
      </c>
      <c r="AA25">
        <f t="shared" si="39"/>
        <v>0</v>
      </c>
      <c r="AB25">
        <f t="shared" si="40"/>
        <v>0</v>
      </c>
      <c r="AC25">
        <f t="shared" si="41"/>
        <v>0</v>
      </c>
      <c r="AD25">
        <f t="shared" si="42"/>
        <v>0</v>
      </c>
      <c r="AE25">
        <f t="shared" si="43"/>
        <v>0</v>
      </c>
      <c r="AF25">
        <f t="shared" si="44"/>
        <v>0</v>
      </c>
      <c r="AG25">
        <f t="shared" si="45"/>
        <v>0</v>
      </c>
      <c r="AH25">
        <f t="shared" si="46"/>
        <v>0</v>
      </c>
      <c r="AI25">
        <f t="shared" si="47"/>
        <v>0</v>
      </c>
      <c r="AJ25">
        <f t="shared" si="48"/>
        <v>0</v>
      </c>
      <c r="AK25">
        <f t="shared" si="49"/>
        <v>0</v>
      </c>
      <c r="AL25">
        <f t="shared" si="50"/>
        <v>0</v>
      </c>
      <c r="AM25">
        <f t="shared" si="51"/>
        <v>0</v>
      </c>
      <c r="AN25">
        <f t="shared" si="52"/>
        <v>0</v>
      </c>
      <c r="AO25">
        <f t="shared" si="53"/>
        <v>0</v>
      </c>
      <c r="AP25">
        <f t="shared" si="54"/>
        <v>0</v>
      </c>
      <c r="AQ25">
        <f t="shared" si="55"/>
        <v>0</v>
      </c>
      <c r="AR25">
        <f t="shared" si="56"/>
        <v>0</v>
      </c>
      <c r="AS25">
        <f t="shared" si="57"/>
        <v>0</v>
      </c>
      <c r="AT25">
        <f t="shared" si="58"/>
        <v>0</v>
      </c>
      <c r="AU25">
        <f t="shared" si="59"/>
        <v>0</v>
      </c>
    </row>
    <row r="26" spans="1:50" ht="21" customHeight="1" x14ac:dyDescent="0.3">
      <c r="A26" s="8" t="s">
        <v>87</v>
      </c>
      <c r="B26" s="8" t="s">
        <v>88</v>
      </c>
      <c r="C26" s="9" t="s">
        <v>62</v>
      </c>
      <c r="D26" s="10">
        <v>104</v>
      </c>
      <c r="E26" s="11"/>
      <c r="F26" s="11"/>
      <c r="G26" s="11"/>
      <c r="H26" s="11"/>
      <c r="I26" s="11"/>
      <c r="J26" s="11"/>
      <c r="K26" s="11"/>
      <c r="L26" s="11"/>
      <c r="M26" s="9"/>
      <c r="O26" t="str">
        <f>""</f>
        <v/>
      </c>
      <c r="P26" s="12" t="s">
        <v>17</v>
      </c>
      <c r="Q26">
        <v>1</v>
      </c>
      <c r="R26">
        <f t="shared" si="30"/>
        <v>0</v>
      </c>
      <c r="S26">
        <f t="shared" si="31"/>
        <v>0</v>
      </c>
      <c r="T26">
        <f t="shared" si="32"/>
        <v>0</v>
      </c>
      <c r="U26">
        <f t="shared" si="33"/>
        <v>0</v>
      </c>
      <c r="V26">
        <f t="shared" si="34"/>
        <v>0</v>
      </c>
      <c r="W26">
        <f t="shared" si="35"/>
        <v>0</v>
      </c>
      <c r="X26">
        <f t="shared" si="36"/>
        <v>0</v>
      </c>
      <c r="Y26">
        <f t="shared" si="37"/>
        <v>0</v>
      </c>
      <c r="Z26">
        <f t="shared" si="38"/>
        <v>0</v>
      </c>
      <c r="AA26">
        <f t="shared" si="39"/>
        <v>0</v>
      </c>
      <c r="AB26">
        <f t="shared" si="40"/>
        <v>0</v>
      </c>
      <c r="AC26">
        <f t="shared" si="41"/>
        <v>0</v>
      </c>
      <c r="AD26">
        <f t="shared" si="42"/>
        <v>0</v>
      </c>
      <c r="AE26">
        <f t="shared" si="43"/>
        <v>0</v>
      </c>
      <c r="AF26">
        <f t="shared" si="44"/>
        <v>0</v>
      </c>
      <c r="AG26">
        <f t="shared" si="45"/>
        <v>0</v>
      </c>
      <c r="AH26">
        <f t="shared" si="46"/>
        <v>0</v>
      </c>
      <c r="AI26">
        <f t="shared" si="47"/>
        <v>0</v>
      </c>
      <c r="AJ26">
        <f t="shared" si="48"/>
        <v>0</v>
      </c>
      <c r="AK26">
        <f t="shared" si="49"/>
        <v>0</v>
      </c>
      <c r="AL26">
        <f t="shared" si="50"/>
        <v>0</v>
      </c>
      <c r="AM26">
        <f t="shared" si="51"/>
        <v>0</v>
      </c>
      <c r="AN26">
        <f t="shared" si="52"/>
        <v>0</v>
      </c>
      <c r="AO26">
        <f t="shared" si="53"/>
        <v>0</v>
      </c>
      <c r="AP26">
        <f t="shared" si="54"/>
        <v>0</v>
      </c>
      <c r="AQ26">
        <f t="shared" si="55"/>
        <v>0</v>
      </c>
      <c r="AR26">
        <f t="shared" si="56"/>
        <v>0</v>
      </c>
      <c r="AS26">
        <f t="shared" si="57"/>
        <v>0</v>
      </c>
      <c r="AT26">
        <f t="shared" si="58"/>
        <v>0</v>
      </c>
      <c r="AU26">
        <f t="shared" si="59"/>
        <v>0</v>
      </c>
    </row>
    <row r="27" spans="1:50" ht="21" customHeight="1" x14ac:dyDescent="0.3">
      <c r="A27" s="8" t="s">
        <v>87</v>
      </c>
      <c r="B27" s="8" t="s">
        <v>89</v>
      </c>
      <c r="C27" s="9" t="s">
        <v>62</v>
      </c>
      <c r="D27" s="10">
        <v>51</v>
      </c>
      <c r="E27" s="11"/>
      <c r="F27" s="11"/>
      <c r="G27" s="11"/>
      <c r="H27" s="11"/>
      <c r="I27" s="11"/>
      <c r="J27" s="11"/>
      <c r="K27" s="11"/>
      <c r="L27" s="11"/>
      <c r="M27" s="9"/>
      <c r="O27" t="str">
        <f>""</f>
        <v/>
      </c>
      <c r="P27" s="12" t="s">
        <v>17</v>
      </c>
      <c r="Q27">
        <v>1</v>
      </c>
      <c r="R27">
        <f t="shared" si="30"/>
        <v>0</v>
      </c>
      <c r="S27">
        <f t="shared" si="31"/>
        <v>0</v>
      </c>
      <c r="T27">
        <f t="shared" si="32"/>
        <v>0</v>
      </c>
      <c r="U27">
        <f t="shared" si="33"/>
        <v>0</v>
      </c>
      <c r="V27">
        <f t="shared" si="34"/>
        <v>0</v>
      </c>
      <c r="W27">
        <f t="shared" si="35"/>
        <v>0</v>
      </c>
      <c r="X27">
        <f t="shared" si="36"/>
        <v>0</v>
      </c>
      <c r="Y27">
        <f t="shared" si="37"/>
        <v>0</v>
      </c>
      <c r="Z27">
        <f t="shared" si="38"/>
        <v>0</v>
      </c>
      <c r="AA27">
        <f t="shared" si="39"/>
        <v>0</v>
      </c>
      <c r="AB27">
        <f t="shared" si="40"/>
        <v>0</v>
      </c>
      <c r="AC27">
        <f t="shared" si="41"/>
        <v>0</v>
      </c>
      <c r="AD27">
        <f t="shared" si="42"/>
        <v>0</v>
      </c>
      <c r="AE27">
        <f t="shared" si="43"/>
        <v>0</v>
      </c>
      <c r="AF27">
        <f t="shared" si="44"/>
        <v>0</v>
      </c>
      <c r="AG27">
        <f t="shared" si="45"/>
        <v>0</v>
      </c>
      <c r="AH27">
        <f t="shared" si="46"/>
        <v>0</v>
      </c>
      <c r="AI27">
        <f t="shared" si="47"/>
        <v>0</v>
      </c>
      <c r="AJ27">
        <f t="shared" si="48"/>
        <v>0</v>
      </c>
      <c r="AK27">
        <f t="shared" si="49"/>
        <v>0</v>
      </c>
      <c r="AL27">
        <f t="shared" si="50"/>
        <v>0</v>
      </c>
      <c r="AM27">
        <f t="shared" si="51"/>
        <v>0</v>
      </c>
      <c r="AN27">
        <f t="shared" si="52"/>
        <v>0</v>
      </c>
      <c r="AO27">
        <f t="shared" si="53"/>
        <v>0</v>
      </c>
      <c r="AP27">
        <f t="shared" si="54"/>
        <v>0</v>
      </c>
      <c r="AQ27">
        <f t="shared" si="55"/>
        <v>0</v>
      </c>
      <c r="AR27">
        <f t="shared" si="56"/>
        <v>0</v>
      </c>
      <c r="AS27">
        <f t="shared" si="57"/>
        <v>0</v>
      </c>
      <c r="AT27">
        <f t="shared" si="58"/>
        <v>0</v>
      </c>
      <c r="AU27">
        <f t="shared" si="59"/>
        <v>0</v>
      </c>
    </row>
    <row r="28" spans="1:50" ht="21" customHeight="1" x14ac:dyDescent="0.3">
      <c r="A28" s="8" t="s">
        <v>90</v>
      </c>
      <c r="B28" s="8" t="s">
        <v>91</v>
      </c>
      <c r="C28" s="9" t="s">
        <v>62</v>
      </c>
      <c r="D28" s="10">
        <v>57</v>
      </c>
      <c r="E28" s="11"/>
      <c r="F28" s="11"/>
      <c r="G28" s="11"/>
      <c r="H28" s="11"/>
      <c r="I28" s="11"/>
      <c r="J28" s="11"/>
      <c r="K28" s="11"/>
      <c r="L28" s="11"/>
      <c r="M28" s="9"/>
      <c r="O28" t="str">
        <f>""</f>
        <v/>
      </c>
      <c r="P28" s="12" t="s">
        <v>17</v>
      </c>
      <c r="Q28">
        <v>1</v>
      </c>
      <c r="R28">
        <f t="shared" si="30"/>
        <v>0</v>
      </c>
      <c r="S28">
        <f t="shared" si="31"/>
        <v>0</v>
      </c>
      <c r="T28">
        <f t="shared" si="32"/>
        <v>0</v>
      </c>
      <c r="U28">
        <f t="shared" si="33"/>
        <v>0</v>
      </c>
      <c r="V28">
        <f t="shared" si="34"/>
        <v>0</v>
      </c>
      <c r="W28">
        <f t="shared" si="35"/>
        <v>0</v>
      </c>
      <c r="X28">
        <f t="shared" si="36"/>
        <v>0</v>
      </c>
      <c r="Y28">
        <f t="shared" si="37"/>
        <v>0</v>
      </c>
      <c r="Z28">
        <f t="shared" si="38"/>
        <v>0</v>
      </c>
      <c r="AA28">
        <f t="shared" si="39"/>
        <v>0</v>
      </c>
      <c r="AB28">
        <f t="shared" si="40"/>
        <v>0</v>
      </c>
      <c r="AC28">
        <f t="shared" si="41"/>
        <v>0</v>
      </c>
      <c r="AD28">
        <f t="shared" si="42"/>
        <v>0</v>
      </c>
      <c r="AE28">
        <f t="shared" si="43"/>
        <v>0</v>
      </c>
      <c r="AF28">
        <f t="shared" si="44"/>
        <v>0</v>
      </c>
      <c r="AG28">
        <f t="shared" si="45"/>
        <v>0</v>
      </c>
      <c r="AH28">
        <f t="shared" si="46"/>
        <v>0</v>
      </c>
      <c r="AI28">
        <f t="shared" si="47"/>
        <v>0</v>
      </c>
      <c r="AJ28">
        <f t="shared" si="48"/>
        <v>0</v>
      </c>
      <c r="AK28">
        <f t="shared" si="49"/>
        <v>0</v>
      </c>
      <c r="AL28">
        <f t="shared" si="50"/>
        <v>0</v>
      </c>
      <c r="AM28">
        <f t="shared" si="51"/>
        <v>0</v>
      </c>
      <c r="AN28">
        <f t="shared" si="52"/>
        <v>0</v>
      </c>
      <c r="AO28">
        <f t="shared" si="53"/>
        <v>0</v>
      </c>
      <c r="AP28">
        <f t="shared" si="54"/>
        <v>0</v>
      </c>
      <c r="AQ28">
        <f t="shared" si="55"/>
        <v>0</v>
      </c>
      <c r="AR28">
        <f t="shared" si="56"/>
        <v>0</v>
      </c>
      <c r="AS28">
        <f t="shared" si="57"/>
        <v>0</v>
      </c>
      <c r="AT28">
        <f t="shared" si="58"/>
        <v>0</v>
      </c>
      <c r="AU28">
        <f t="shared" si="59"/>
        <v>0</v>
      </c>
    </row>
    <row r="29" spans="1:50" ht="21" customHeight="1" x14ac:dyDescent="0.3">
      <c r="A29" s="8" t="s">
        <v>90</v>
      </c>
      <c r="B29" s="8" t="s">
        <v>92</v>
      </c>
      <c r="C29" s="9" t="s">
        <v>62</v>
      </c>
      <c r="D29" s="10">
        <v>66</v>
      </c>
      <c r="E29" s="11"/>
      <c r="F29" s="11"/>
      <c r="G29" s="11"/>
      <c r="H29" s="11"/>
      <c r="I29" s="11"/>
      <c r="J29" s="11"/>
      <c r="K29" s="11"/>
      <c r="L29" s="11"/>
      <c r="M29" s="9"/>
      <c r="O29" t="str">
        <f>""</f>
        <v/>
      </c>
      <c r="P29" s="12" t="s">
        <v>17</v>
      </c>
      <c r="Q29">
        <v>1</v>
      </c>
      <c r="R29">
        <f t="shared" si="30"/>
        <v>0</v>
      </c>
      <c r="S29">
        <f t="shared" si="31"/>
        <v>0</v>
      </c>
      <c r="T29">
        <f t="shared" si="32"/>
        <v>0</v>
      </c>
      <c r="U29">
        <f t="shared" si="33"/>
        <v>0</v>
      </c>
      <c r="V29">
        <f t="shared" si="34"/>
        <v>0</v>
      </c>
      <c r="W29">
        <f t="shared" si="35"/>
        <v>0</v>
      </c>
      <c r="X29">
        <f t="shared" si="36"/>
        <v>0</v>
      </c>
      <c r="Y29">
        <f t="shared" si="37"/>
        <v>0</v>
      </c>
      <c r="Z29">
        <f t="shared" si="38"/>
        <v>0</v>
      </c>
      <c r="AA29">
        <f t="shared" si="39"/>
        <v>0</v>
      </c>
      <c r="AB29">
        <f t="shared" si="40"/>
        <v>0</v>
      </c>
      <c r="AC29">
        <f t="shared" si="41"/>
        <v>0</v>
      </c>
      <c r="AD29">
        <f t="shared" si="42"/>
        <v>0</v>
      </c>
      <c r="AE29">
        <f t="shared" si="43"/>
        <v>0</v>
      </c>
      <c r="AF29">
        <f t="shared" si="44"/>
        <v>0</v>
      </c>
      <c r="AG29">
        <f t="shared" si="45"/>
        <v>0</v>
      </c>
      <c r="AH29">
        <f t="shared" si="46"/>
        <v>0</v>
      </c>
      <c r="AI29">
        <f t="shared" si="47"/>
        <v>0</v>
      </c>
      <c r="AJ29">
        <f t="shared" si="48"/>
        <v>0</v>
      </c>
      <c r="AK29">
        <f t="shared" si="49"/>
        <v>0</v>
      </c>
      <c r="AL29">
        <f t="shared" si="50"/>
        <v>0</v>
      </c>
      <c r="AM29">
        <f t="shared" si="51"/>
        <v>0</v>
      </c>
      <c r="AN29">
        <f t="shared" si="52"/>
        <v>0</v>
      </c>
      <c r="AO29">
        <f t="shared" si="53"/>
        <v>0</v>
      </c>
      <c r="AP29">
        <f t="shared" si="54"/>
        <v>0</v>
      </c>
      <c r="AQ29">
        <f t="shared" si="55"/>
        <v>0</v>
      </c>
      <c r="AR29">
        <f t="shared" si="56"/>
        <v>0</v>
      </c>
      <c r="AS29">
        <f t="shared" si="57"/>
        <v>0</v>
      </c>
      <c r="AT29">
        <f t="shared" si="58"/>
        <v>0</v>
      </c>
      <c r="AU29">
        <f t="shared" si="59"/>
        <v>0</v>
      </c>
    </row>
    <row r="30" spans="1:50" ht="21" customHeight="1" x14ac:dyDescent="0.3">
      <c r="A30" s="8" t="s">
        <v>93</v>
      </c>
      <c r="B30" s="8" t="s">
        <v>94</v>
      </c>
      <c r="C30" s="9" t="s">
        <v>62</v>
      </c>
      <c r="D30" s="10">
        <v>60</v>
      </c>
      <c r="E30" s="11"/>
      <c r="F30" s="11"/>
      <c r="G30" s="11"/>
      <c r="H30" s="11"/>
      <c r="I30" s="11"/>
      <c r="J30" s="11"/>
      <c r="K30" s="11"/>
      <c r="L30" s="11"/>
      <c r="M30" s="9"/>
      <c r="O30" t="str">
        <f>""</f>
        <v/>
      </c>
      <c r="P30" s="12" t="s">
        <v>17</v>
      </c>
      <c r="Q30">
        <v>1</v>
      </c>
      <c r="R30">
        <f t="shared" si="30"/>
        <v>0</v>
      </c>
      <c r="S30">
        <f t="shared" si="31"/>
        <v>0</v>
      </c>
      <c r="T30">
        <f t="shared" si="32"/>
        <v>0</v>
      </c>
      <c r="U30">
        <f t="shared" si="33"/>
        <v>0</v>
      </c>
      <c r="V30">
        <f t="shared" si="34"/>
        <v>0</v>
      </c>
      <c r="W30">
        <f t="shared" si="35"/>
        <v>0</v>
      </c>
      <c r="X30">
        <f t="shared" si="36"/>
        <v>0</v>
      </c>
      <c r="Y30">
        <f t="shared" si="37"/>
        <v>0</v>
      </c>
      <c r="Z30">
        <f t="shared" si="38"/>
        <v>0</v>
      </c>
      <c r="AA30">
        <f t="shared" si="39"/>
        <v>0</v>
      </c>
      <c r="AB30">
        <f t="shared" si="40"/>
        <v>0</v>
      </c>
      <c r="AC30">
        <f t="shared" si="41"/>
        <v>0</v>
      </c>
      <c r="AD30">
        <f t="shared" si="42"/>
        <v>0</v>
      </c>
      <c r="AE30">
        <f t="shared" si="43"/>
        <v>0</v>
      </c>
      <c r="AF30">
        <f t="shared" si="44"/>
        <v>0</v>
      </c>
      <c r="AG30">
        <f t="shared" si="45"/>
        <v>0</v>
      </c>
      <c r="AH30">
        <f t="shared" si="46"/>
        <v>0</v>
      </c>
      <c r="AI30">
        <f t="shared" si="47"/>
        <v>0</v>
      </c>
      <c r="AJ30">
        <f t="shared" si="48"/>
        <v>0</v>
      </c>
      <c r="AK30">
        <f t="shared" si="49"/>
        <v>0</v>
      </c>
      <c r="AL30">
        <f t="shared" si="50"/>
        <v>0</v>
      </c>
      <c r="AM30">
        <f t="shared" si="51"/>
        <v>0</v>
      </c>
      <c r="AN30">
        <f t="shared" si="52"/>
        <v>0</v>
      </c>
      <c r="AO30">
        <f t="shared" si="53"/>
        <v>0</v>
      </c>
      <c r="AP30">
        <f t="shared" si="54"/>
        <v>0</v>
      </c>
      <c r="AQ30">
        <f t="shared" si="55"/>
        <v>0</v>
      </c>
      <c r="AR30">
        <f t="shared" si="56"/>
        <v>0</v>
      </c>
      <c r="AS30">
        <f t="shared" si="57"/>
        <v>0</v>
      </c>
      <c r="AT30">
        <f t="shared" si="58"/>
        <v>0</v>
      </c>
      <c r="AU30">
        <f t="shared" si="59"/>
        <v>0</v>
      </c>
    </row>
    <row r="31" spans="1:50" ht="21" customHeight="1" x14ac:dyDescent="0.3">
      <c r="A31" s="8" t="s">
        <v>93</v>
      </c>
      <c r="B31" s="8" t="s">
        <v>95</v>
      </c>
      <c r="C31" s="9" t="s">
        <v>62</v>
      </c>
      <c r="D31" s="10">
        <v>159</v>
      </c>
      <c r="E31" s="11"/>
      <c r="F31" s="11"/>
      <c r="G31" s="11"/>
      <c r="H31" s="11"/>
      <c r="I31" s="11"/>
      <c r="J31" s="11"/>
      <c r="K31" s="11"/>
      <c r="L31" s="11"/>
      <c r="M31" s="9"/>
      <c r="O31" t="str">
        <f>""</f>
        <v/>
      </c>
      <c r="P31" s="12" t="s">
        <v>17</v>
      </c>
      <c r="Q31">
        <v>1</v>
      </c>
      <c r="R31">
        <f t="shared" si="30"/>
        <v>0</v>
      </c>
      <c r="S31">
        <f t="shared" si="31"/>
        <v>0</v>
      </c>
      <c r="T31">
        <f t="shared" si="32"/>
        <v>0</v>
      </c>
      <c r="U31">
        <f t="shared" si="33"/>
        <v>0</v>
      </c>
      <c r="V31">
        <f t="shared" si="34"/>
        <v>0</v>
      </c>
      <c r="W31">
        <f t="shared" si="35"/>
        <v>0</v>
      </c>
      <c r="X31">
        <f t="shared" si="36"/>
        <v>0</v>
      </c>
      <c r="Y31">
        <f t="shared" si="37"/>
        <v>0</v>
      </c>
      <c r="Z31">
        <f t="shared" si="38"/>
        <v>0</v>
      </c>
      <c r="AA31">
        <f t="shared" si="39"/>
        <v>0</v>
      </c>
      <c r="AB31">
        <f t="shared" si="40"/>
        <v>0</v>
      </c>
      <c r="AC31">
        <f t="shared" si="41"/>
        <v>0</v>
      </c>
      <c r="AD31">
        <f t="shared" si="42"/>
        <v>0</v>
      </c>
      <c r="AE31">
        <f t="shared" si="43"/>
        <v>0</v>
      </c>
      <c r="AF31">
        <f t="shared" si="44"/>
        <v>0</v>
      </c>
      <c r="AG31">
        <f t="shared" si="45"/>
        <v>0</v>
      </c>
      <c r="AH31">
        <f t="shared" si="46"/>
        <v>0</v>
      </c>
      <c r="AI31">
        <f t="shared" si="47"/>
        <v>0</v>
      </c>
      <c r="AJ31">
        <f t="shared" si="48"/>
        <v>0</v>
      </c>
      <c r="AK31">
        <f t="shared" si="49"/>
        <v>0</v>
      </c>
      <c r="AL31">
        <f t="shared" si="50"/>
        <v>0</v>
      </c>
      <c r="AM31">
        <f t="shared" si="51"/>
        <v>0</v>
      </c>
      <c r="AN31">
        <f t="shared" si="52"/>
        <v>0</v>
      </c>
      <c r="AO31">
        <f t="shared" si="53"/>
        <v>0</v>
      </c>
      <c r="AP31">
        <f t="shared" si="54"/>
        <v>0</v>
      </c>
      <c r="AQ31">
        <f t="shared" si="55"/>
        <v>0</v>
      </c>
      <c r="AR31">
        <f t="shared" si="56"/>
        <v>0</v>
      </c>
      <c r="AS31">
        <f t="shared" si="57"/>
        <v>0</v>
      </c>
      <c r="AT31">
        <f t="shared" si="58"/>
        <v>0</v>
      </c>
      <c r="AU31">
        <f t="shared" si="59"/>
        <v>0</v>
      </c>
    </row>
    <row r="32" spans="1:50" ht="21" customHeight="1" x14ac:dyDescent="0.3">
      <c r="A32" s="8" t="s">
        <v>93</v>
      </c>
      <c r="B32" s="8" t="s">
        <v>96</v>
      </c>
      <c r="C32" s="9" t="s">
        <v>62</v>
      </c>
      <c r="D32" s="10">
        <v>2</v>
      </c>
      <c r="E32" s="11"/>
      <c r="F32" s="11"/>
      <c r="G32" s="11"/>
      <c r="H32" s="11"/>
      <c r="I32" s="11"/>
      <c r="J32" s="11"/>
      <c r="K32" s="11"/>
      <c r="L32" s="11"/>
      <c r="M32" s="9"/>
      <c r="O32" t="str">
        <f>""</f>
        <v/>
      </c>
      <c r="P32" s="12" t="s">
        <v>17</v>
      </c>
      <c r="Q32">
        <v>1</v>
      </c>
      <c r="R32">
        <f t="shared" si="30"/>
        <v>0</v>
      </c>
      <c r="S32">
        <f t="shared" si="31"/>
        <v>0</v>
      </c>
      <c r="T32">
        <f t="shared" si="32"/>
        <v>0</v>
      </c>
      <c r="U32">
        <f t="shared" si="33"/>
        <v>0</v>
      </c>
      <c r="V32">
        <f t="shared" si="34"/>
        <v>0</v>
      </c>
      <c r="W32">
        <f t="shared" si="35"/>
        <v>0</v>
      </c>
      <c r="X32">
        <f t="shared" si="36"/>
        <v>0</v>
      </c>
      <c r="Y32">
        <f t="shared" si="37"/>
        <v>0</v>
      </c>
      <c r="Z32">
        <f t="shared" si="38"/>
        <v>0</v>
      </c>
      <c r="AA32">
        <f t="shared" si="39"/>
        <v>0</v>
      </c>
      <c r="AB32">
        <f t="shared" si="40"/>
        <v>0</v>
      </c>
      <c r="AC32">
        <f t="shared" si="41"/>
        <v>0</v>
      </c>
      <c r="AD32">
        <f t="shared" si="42"/>
        <v>0</v>
      </c>
      <c r="AE32">
        <f t="shared" si="43"/>
        <v>0</v>
      </c>
      <c r="AF32">
        <f t="shared" si="44"/>
        <v>0</v>
      </c>
      <c r="AG32">
        <f t="shared" si="45"/>
        <v>0</v>
      </c>
      <c r="AH32">
        <f t="shared" si="46"/>
        <v>0</v>
      </c>
      <c r="AI32">
        <f t="shared" si="47"/>
        <v>0</v>
      </c>
      <c r="AJ32">
        <f t="shared" si="48"/>
        <v>0</v>
      </c>
      <c r="AK32">
        <f t="shared" si="49"/>
        <v>0</v>
      </c>
      <c r="AL32">
        <f t="shared" si="50"/>
        <v>0</v>
      </c>
      <c r="AM32">
        <f t="shared" si="51"/>
        <v>0</v>
      </c>
      <c r="AN32">
        <f t="shared" si="52"/>
        <v>0</v>
      </c>
      <c r="AO32">
        <f t="shared" si="53"/>
        <v>0</v>
      </c>
      <c r="AP32">
        <f t="shared" si="54"/>
        <v>0</v>
      </c>
      <c r="AQ32">
        <f t="shared" si="55"/>
        <v>0</v>
      </c>
      <c r="AR32">
        <f t="shared" si="56"/>
        <v>0</v>
      </c>
      <c r="AS32">
        <f t="shared" si="57"/>
        <v>0</v>
      </c>
      <c r="AT32">
        <f t="shared" si="58"/>
        <v>0</v>
      </c>
      <c r="AU32">
        <f t="shared" si="59"/>
        <v>0</v>
      </c>
    </row>
    <row r="33" spans="1:47" ht="21" customHeight="1" x14ac:dyDescent="0.3">
      <c r="A33" s="8" t="s">
        <v>93</v>
      </c>
      <c r="B33" s="8" t="s">
        <v>97</v>
      </c>
      <c r="C33" s="9" t="s">
        <v>62</v>
      </c>
      <c r="D33" s="10">
        <v>13</v>
      </c>
      <c r="E33" s="11"/>
      <c r="F33" s="11"/>
      <c r="G33" s="11"/>
      <c r="H33" s="11"/>
      <c r="I33" s="11"/>
      <c r="J33" s="11"/>
      <c r="K33" s="11"/>
      <c r="L33" s="11"/>
      <c r="M33" s="9"/>
      <c r="O33" t="str">
        <f>""</f>
        <v/>
      </c>
      <c r="P33" s="12" t="s">
        <v>17</v>
      </c>
      <c r="Q33">
        <v>1</v>
      </c>
      <c r="R33">
        <f t="shared" si="30"/>
        <v>0</v>
      </c>
      <c r="S33">
        <f t="shared" si="31"/>
        <v>0</v>
      </c>
      <c r="T33">
        <f t="shared" si="32"/>
        <v>0</v>
      </c>
      <c r="U33">
        <f t="shared" si="33"/>
        <v>0</v>
      </c>
      <c r="V33">
        <f t="shared" si="34"/>
        <v>0</v>
      </c>
      <c r="W33">
        <f t="shared" si="35"/>
        <v>0</v>
      </c>
      <c r="X33">
        <f t="shared" si="36"/>
        <v>0</v>
      </c>
      <c r="Y33">
        <f t="shared" si="37"/>
        <v>0</v>
      </c>
      <c r="Z33">
        <f t="shared" si="38"/>
        <v>0</v>
      </c>
      <c r="AA33">
        <f t="shared" si="39"/>
        <v>0</v>
      </c>
      <c r="AB33">
        <f t="shared" si="40"/>
        <v>0</v>
      </c>
      <c r="AC33">
        <f t="shared" si="41"/>
        <v>0</v>
      </c>
      <c r="AD33">
        <f t="shared" si="42"/>
        <v>0</v>
      </c>
      <c r="AE33">
        <f t="shared" si="43"/>
        <v>0</v>
      </c>
      <c r="AF33">
        <f t="shared" si="44"/>
        <v>0</v>
      </c>
      <c r="AG33">
        <f t="shared" si="45"/>
        <v>0</v>
      </c>
      <c r="AH33">
        <f t="shared" si="46"/>
        <v>0</v>
      </c>
      <c r="AI33">
        <f t="shared" si="47"/>
        <v>0</v>
      </c>
      <c r="AJ33">
        <f t="shared" si="48"/>
        <v>0</v>
      </c>
      <c r="AK33">
        <f t="shared" si="49"/>
        <v>0</v>
      </c>
      <c r="AL33">
        <f t="shared" si="50"/>
        <v>0</v>
      </c>
      <c r="AM33">
        <f t="shared" si="51"/>
        <v>0</v>
      </c>
      <c r="AN33">
        <f t="shared" si="52"/>
        <v>0</v>
      </c>
      <c r="AO33">
        <f t="shared" si="53"/>
        <v>0</v>
      </c>
      <c r="AP33">
        <f t="shared" si="54"/>
        <v>0</v>
      </c>
      <c r="AQ33">
        <f t="shared" si="55"/>
        <v>0</v>
      </c>
      <c r="AR33">
        <f t="shared" si="56"/>
        <v>0</v>
      </c>
      <c r="AS33">
        <f t="shared" si="57"/>
        <v>0</v>
      </c>
      <c r="AT33">
        <f t="shared" si="58"/>
        <v>0</v>
      </c>
      <c r="AU33">
        <f t="shared" si="59"/>
        <v>0</v>
      </c>
    </row>
    <row r="34" spans="1:47" ht="21" customHeight="1" x14ac:dyDescent="0.3">
      <c r="A34" s="8" t="s">
        <v>98</v>
      </c>
      <c r="B34" s="8" t="s">
        <v>99</v>
      </c>
      <c r="C34" s="9" t="s">
        <v>62</v>
      </c>
      <c r="D34" s="10">
        <v>10</v>
      </c>
      <c r="E34" s="11"/>
      <c r="F34" s="11"/>
      <c r="G34" s="11"/>
      <c r="H34" s="11"/>
      <c r="I34" s="11"/>
      <c r="J34" s="11"/>
      <c r="K34" s="11"/>
      <c r="L34" s="11"/>
      <c r="M34" s="9"/>
      <c r="O34" t="str">
        <f>""</f>
        <v/>
      </c>
      <c r="P34" s="12" t="s">
        <v>17</v>
      </c>
      <c r="Q34">
        <v>1</v>
      </c>
      <c r="R34">
        <f t="shared" si="30"/>
        <v>0</v>
      </c>
      <c r="S34">
        <f t="shared" si="31"/>
        <v>0</v>
      </c>
      <c r="T34">
        <f t="shared" si="32"/>
        <v>0</v>
      </c>
      <c r="U34">
        <f t="shared" si="33"/>
        <v>0</v>
      </c>
      <c r="V34">
        <f t="shared" si="34"/>
        <v>0</v>
      </c>
      <c r="W34">
        <f t="shared" si="35"/>
        <v>0</v>
      </c>
      <c r="X34">
        <f t="shared" si="36"/>
        <v>0</v>
      </c>
      <c r="Y34">
        <f t="shared" si="37"/>
        <v>0</v>
      </c>
      <c r="Z34">
        <f t="shared" si="38"/>
        <v>0</v>
      </c>
      <c r="AA34">
        <f t="shared" si="39"/>
        <v>0</v>
      </c>
      <c r="AB34">
        <f t="shared" si="40"/>
        <v>0</v>
      </c>
      <c r="AC34">
        <f t="shared" si="41"/>
        <v>0</v>
      </c>
      <c r="AD34">
        <f t="shared" si="42"/>
        <v>0</v>
      </c>
      <c r="AE34">
        <f t="shared" si="43"/>
        <v>0</v>
      </c>
      <c r="AF34">
        <f t="shared" si="44"/>
        <v>0</v>
      </c>
      <c r="AG34">
        <f t="shared" si="45"/>
        <v>0</v>
      </c>
      <c r="AH34">
        <f t="shared" si="46"/>
        <v>0</v>
      </c>
      <c r="AI34">
        <f t="shared" si="47"/>
        <v>0</v>
      </c>
      <c r="AJ34">
        <f t="shared" si="48"/>
        <v>0</v>
      </c>
      <c r="AK34">
        <f t="shared" si="49"/>
        <v>0</v>
      </c>
      <c r="AL34">
        <f t="shared" si="50"/>
        <v>0</v>
      </c>
      <c r="AM34">
        <f t="shared" si="51"/>
        <v>0</v>
      </c>
      <c r="AN34">
        <f t="shared" si="52"/>
        <v>0</v>
      </c>
      <c r="AO34">
        <f t="shared" si="53"/>
        <v>0</v>
      </c>
      <c r="AP34">
        <f t="shared" si="54"/>
        <v>0</v>
      </c>
      <c r="AQ34">
        <f t="shared" si="55"/>
        <v>0</v>
      </c>
      <c r="AR34">
        <f t="shared" si="56"/>
        <v>0</v>
      </c>
      <c r="AS34">
        <f t="shared" si="57"/>
        <v>0</v>
      </c>
      <c r="AT34">
        <f t="shared" si="58"/>
        <v>0</v>
      </c>
      <c r="AU34">
        <f t="shared" si="59"/>
        <v>0</v>
      </c>
    </row>
    <row r="35" spans="1:47" ht="21" customHeight="1" x14ac:dyDescent="0.3">
      <c r="A35" s="8" t="s">
        <v>100</v>
      </c>
      <c r="B35" s="8" t="s">
        <v>101</v>
      </c>
      <c r="C35" s="9" t="s">
        <v>62</v>
      </c>
      <c r="D35" s="10">
        <v>15</v>
      </c>
      <c r="E35" s="11"/>
      <c r="F35" s="11"/>
      <c r="G35" s="11"/>
      <c r="H35" s="11"/>
      <c r="I35" s="11"/>
      <c r="J35" s="11"/>
      <c r="K35" s="11"/>
      <c r="L35" s="11"/>
      <c r="M35" s="9"/>
      <c r="O35" t="str">
        <f>""</f>
        <v/>
      </c>
      <c r="P35" s="12" t="s">
        <v>17</v>
      </c>
      <c r="Q35">
        <v>1</v>
      </c>
      <c r="R35">
        <f t="shared" si="30"/>
        <v>0</v>
      </c>
      <c r="S35">
        <f t="shared" si="31"/>
        <v>0</v>
      </c>
      <c r="T35">
        <f t="shared" si="32"/>
        <v>0</v>
      </c>
      <c r="U35">
        <f t="shared" si="33"/>
        <v>0</v>
      </c>
      <c r="V35">
        <f t="shared" si="34"/>
        <v>0</v>
      </c>
      <c r="W35">
        <f t="shared" si="35"/>
        <v>0</v>
      </c>
      <c r="X35">
        <f t="shared" si="36"/>
        <v>0</v>
      </c>
      <c r="Y35">
        <f t="shared" si="37"/>
        <v>0</v>
      </c>
      <c r="Z35">
        <f t="shared" si="38"/>
        <v>0</v>
      </c>
      <c r="AA35">
        <f t="shared" si="39"/>
        <v>0</v>
      </c>
      <c r="AB35">
        <f t="shared" si="40"/>
        <v>0</v>
      </c>
      <c r="AC35">
        <f t="shared" si="41"/>
        <v>0</v>
      </c>
      <c r="AD35">
        <f t="shared" si="42"/>
        <v>0</v>
      </c>
      <c r="AE35">
        <f t="shared" si="43"/>
        <v>0</v>
      </c>
      <c r="AF35">
        <f t="shared" si="44"/>
        <v>0</v>
      </c>
      <c r="AG35">
        <f t="shared" si="45"/>
        <v>0</v>
      </c>
      <c r="AH35">
        <f t="shared" si="46"/>
        <v>0</v>
      </c>
      <c r="AI35">
        <f t="shared" si="47"/>
        <v>0</v>
      </c>
      <c r="AJ35">
        <f t="shared" si="48"/>
        <v>0</v>
      </c>
      <c r="AK35">
        <f t="shared" si="49"/>
        <v>0</v>
      </c>
      <c r="AL35">
        <f t="shared" si="50"/>
        <v>0</v>
      </c>
      <c r="AM35">
        <f t="shared" si="51"/>
        <v>0</v>
      </c>
      <c r="AN35">
        <f t="shared" si="52"/>
        <v>0</v>
      </c>
      <c r="AO35">
        <f t="shared" si="53"/>
        <v>0</v>
      </c>
      <c r="AP35">
        <f t="shared" si="54"/>
        <v>0</v>
      </c>
      <c r="AQ35">
        <f t="shared" si="55"/>
        <v>0</v>
      </c>
      <c r="AR35">
        <f t="shared" si="56"/>
        <v>0</v>
      </c>
      <c r="AS35">
        <f t="shared" si="57"/>
        <v>0</v>
      </c>
      <c r="AT35">
        <f t="shared" si="58"/>
        <v>0</v>
      </c>
      <c r="AU35">
        <f t="shared" si="59"/>
        <v>0</v>
      </c>
    </row>
    <row r="36" spans="1:47" ht="21" customHeight="1" x14ac:dyDescent="0.3">
      <c r="A36" s="8" t="s">
        <v>102</v>
      </c>
      <c r="B36" s="8" t="s">
        <v>103</v>
      </c>
      <c r="C36" s="9" t="s">
        <v>62</v>
      </c>
      <c r="D36" s="10">
        <v>32</v>
      </c>
      <c r="E36" s="11"/>
      <c r="F36" s="11"/>
      <c r="G36" s="11"/>
      <c r="H36" s="11"/>
      <c r="I36" s="11"/>
      <c r="J36" s="11"/>
      <c r="K36" s="11"/>
      <c r="L36" s="11"/>
      <c r="M36" s="9"/>
      <c r="O36" t="str">
        <f>""</f>
        <v/>
      </c>
      <c r="P36" s="12" t="s">
        <v>17</v>
      </c>
      <c r="Q36">
        <v>1</v>
      </c>
      <c r="R36">
        <f t="shared" si="30"/>
        <v>0</v>
      </c>
      <c r="S36">
        <f t="shared" si="31"/>
        <v>0</v>
      </c>
      <c r="T36">
        <f t="shared" si="32"/>
        <v>0</v>
      </c>
      <c r="U36">
        <f t="shared" si="33"/>
        <v>0</v>
      </c>
      <c r="V36">
        <f t="shared" si="34"/>
        <v>0</v>
      </c>
      <c r="W36">
        <f t="shared" si="35"/>
        <v>0</v>
      </c>
      <c r="X36">
        <f t="shared" si="36"/>
        <v>0</v>
      </c>
      <c r="Y36">
        <f t="shared" si="37"/>
        <v>0</v>
      </c>
      <c r="Z36">
        <f t="shared" si="38"/>
        <v>0</v>
      </c>
      <c r="AA36">
        <f t="shared" si="39"/>
        <v>0</v>
      </c>
      <c r="AB36">
        <f t="shared" si="40"/>
        <v>0</v>
      </c>
      <c r="AC36">
        <f t="shared" si="41"/>
        <v>0</v>
      </c>
      <c r="AD36">
        <f t="shared" si="42"/>
        <v>0</v>
      </c>
      <c r="AE36">
        <f t="shared" si="43"/>
        <v>0</v>
      </c>
      <c r="AF36">
        <f t="shared" si="44"/>
        <v>0</v>
      </c>
      <c r="AG36">
        <f t="shared" si="45"/>
        <v>0</v>
      </c>
      <c r="AH36">
        <f t="shared" si="46"/>
        <v>0</v>
      </c>
      <c r="AI36">
        <f t="shared" si="47"/>
        <v>0</v>
      </c>
      <c r="AJ36">
        <f t="shared" si="48"/>
        <v>0</v>
      </c>
      <c r="AK36">
        <f t="shared" si="49"/>
        <v>0</v>
      </c>
      <c r="AL36">
        <f t="shared" si="50"/>
        <v>0</v>
      </c>
      <c r="AM36">
        <f t="shared" si="51"/>
        <v>0</v>
      </c>
      <c r="AN36">
        <f t="shared" si="52"/>
        <v>0</v>
      </c>
      <c r="AO36">
        <f t="shared" si="53"/>
        <v>0</v>
      </c>
      <c r="AP36">
        <f t="shared" si="54"/>
        <v>0</v>
      </c>
      <c r="AQ36">
        <f t="shared" si="55"/>
        <v>0</v>
      </c>
      <c r="AR36">
        <f t="shared" si="56"/>
        <v>0</v>
      </c>
      <c r="AS36">
        <f t="shared" si="57"/>
        <v>0</v>
      </c>
      <c r="AT36">
        <f t="shared" si="58"/>
        <v>0</v>
      </c>
      <c r="AU36">
        <f t="shared" si="59"/>
        <v>0</v>
      </c>
    </row>
    <row r="37" spans="1:47" ht="21" customHeight="1" x14ac:dyDescent="0.3">
      <c r="A37" s="8" t="s">
        <v>104</v>
      </c>
      <c r="B37" s="8" t="s">
        <v>103</v>
      </c>
      <c r="C37" s="9" t="s">
        <v>62</v>
      </c>
      <c r="D37" s="10">
        <v>32</v>
      </c>
      <c r="E37" s="11"/>
      <c r="F37" s="11"/>
      <c r="G37" s="11"/>
      <c r="H37" s="11"/>
      <c r="I37" s="11"/>
      <c r="J37" s="11"/>
      <c r="K37" s="11"/>
      <c r="L37" s="11"/>
      <c r="M37" s="9"/>
      <c r="O37" t="str">
        <f>""</f>
        <v/>
      </c>
      <c r="P37" s="12" t="s">
        <v>17</v>
      </c>
      <c r="Q37">
        <v>1</v>
      </c>
      <c r="R37">
        <f t="shared" si="30"/>
        <v>0</v>
      </c>
      <c r="S37">
        <f t="shared" si="31"/>
        <v>0</v>
      </c>
      <c r="T37">
        <f t="shared" si="32"/>
        <v>0</v>
      </c>
      <c r="U37">
        <f t="shared" si="33"/>
        <v>0</v>
      </c>
      <c r="V37">
        <f t="shared" si="34"/>
        <v>0</v>
      </c>
      <c r="W37">
        <f t="shared" si="35"/>
        <v>0</v>
      </c>
      <c r="X37">
        <f t="shared" si="36"/>
        <v>0</v>
      </c>
      <c r="Y37">
        <f t="shared" si="37"/>
        <v>0</v>
      </c>
      <c r="Z37">
        <f t="shared" si="38"/>
        <v>0</v>
      </c>
      <c r="AA37">
        <f t="shared" si="39"/>
        <v>0</v>
      </c>
      <c r="AB37">
        <f t="shared" si="40"/>
        <v>0</v>
      </c>
      <c r="AC37">
        <f t="shared" si="41"/>
        <v>0</v>
      </c>
      <c r="AD37">
        <f t="shared" si="42"/>
        <v>0</v>
      </c>
      <c r="AE37">
        <f t="shared" si="43"/>
        <v>0</v>
      </c>
      <c r="AF37">
        <f t="shared" si="44"/>
        <v>0</v>
      </c>
      <c r="AG37">
        <f t="shared" si="45"/>
        <v>0</v>
      </c>
      <c r="AH37">
        <f t="shared" si="46"/>
        <v>0</v>
      </c>
      <c r="AI37">
        <f t="shared" si="47"/>
        <v>0</v>
      </c>
      <c r="AJ37">
        <f t="shared" si="48"/>
        <v>0</v>
      </c>
      <c r="AK37">
        <f t="shared" si="49"/>
        <v>0</v>
      </c>
      <c r="AL37">
        <f t="shared" si="50"/>
        <v>0</v>
      </c>
      <c r="AM37">
        <f t="shared" si="51"/>
        <v>0</v>
      </c>
      <c r="AN37">
        <f t="shared" si="52"/>
        <v>0</v>
      </c>
      <c r="AO37">
        <f t="shared" si="53"/>
        <v>0</v>
      </c>
      <c r="AP37">
        <f t="shared" si="54"/>
        <v>0</v>
      </c>
      <c r="AQ37">
        <f t="shared" si="55"/>
        <v>0</v>
      </c>
      <c r="AR37">
        <f t="shared" si="56"/>
        <v>0</v>
      </c>
      <c r="AS37">
        <f t="shared" si="57"/>
        <v>0</v>
      </c>
      <c r="AT37">
        <f t="shared" si="58"/>
        <v>0</v>
      </c>
      <c r="AU37">
        <f t="shared" si="59"/>
        <v>0</v>
      </c>
    </row>
    <row r="38" spans="1:47" ht="21" customHeight="1" x14ac:dyDescent="0.3">
      <c r="A38" s="8" t="s">
        <v>105</v>
      </c>
      <c r="B38" s="8" t="s">
        <v>103</v>
      </c>
      <c r="C38" s="9" t="s">
        <v>62</v>
      </c>
      <c r="D38" s="10">
        <v>19</v>
      </c>
      <c r="E38" s="11"/>
      <c r="F38" s="11"/>
      <c r="G38" s="11"/>
      <c r="H38" s="11"/>
      <c r="I38" s="11"/>
      <c r="J38" s="11"/>
      <c r="K38" s="11"/>
      <c r="L38" s="11"/>
      <c r="M38" s="9"/>
      <c r="O38" t="str">
        <f>""</f>
        <v/>
      </c>
      <c r="P38" s="12" t="s">
        <v>17</v>
      </c>
      <c r="Q38">
        <v>1</v>
      </c>
      <c r="R38">
        <f t="shared" si="30"/>
        <v>0</v>
      </c>
      <c r="S38">
        <f t="shared" si="31"/>
        <v>0</v>
      </c>
      <c r="T38">
        <f t="shared" si="32"/>
        <v>0</v>
      </c>
      <c r="U38">
        <f t="shared" si="33"/>
        <v>0</v>
      </c>
      <c r="V38">
        <f t="shared" si="34"/>
        <v>0</v>
      </c>
      <c r="W38">
        <f t="shared" si="35"/>
        <v>0</v>
      </c>
      <c r="X38">
        <f t="shared" si="36"/>
        <v>0</v>
      </c>
      <c r="Y38">
        <f t="shared" si="37"/>
        <v>0</v>
      </c>
      <c r="Z38">
        <f t="shared" si="38"/>
        <v>0</v>
      </c>
      <c r="AA38">
        <f t="shared" si="39"/>
        <v>0</v>
      </c>
      <c r="AB38">
        <f t="shared" si="40"/>
        <v>0</v>
      </c>
      <c r="AC38">
        <f t="shared" si="41"/>
        <v>0</v>
      </c>
      <c r="AD38">
        <f t="shared" si="42"/>
        <v>0</v>
      </c>
      <c r="AE38">
        <f t="shared" si="43"/>
        <v>0</v>
      </c>
      <c r="AF38">
        <f t="shared" si="44"/>
        <v>0</v>
      </c>
      <c r="AG38">
        <f t="shared" si="45"/>
        <v>0</v>
      </c>
      <c r="AH38">
        <f t="shared" si="46"/>
        <v>0</v>
      </c>
      <c r="AI38">
        <f t="shared" si="47"/>
        <v>0</v>
      </c>
      <c r="AJ38">
        <f t="shared" si="48"/>
        <v>0</v>
      </c>
      <c r="AK38">
        <f t="shared" si="49"/>
        <v>0</v>
      </c>
      <c r="AL38">
        <f t="shared" si="50"/>
        <v>0</v>
      </c>
      <c r="AM38">
        <f t="shared" si="51"/>
        <v>0</v>
      </c>
      <c r="AN38">
        <f t="shared" si="52"/>
        <v>0</v>
      </c>
      <c r="AO38">
        <f t="shared" si="53"/>
        <v>0</v>
      </c>
      <c r="AP38">
        <f t="shared" si="54"/>
        <v>0</v>
      </c>
      <c r="AQ38">
        <f t="shared" si="55"/>
        <v>0</v>
      </c>
      <c r="AR38">
        <f t="shared" si="56"/>
        <v>0</v>
      </c>
      <c r="AS38">
        <f t="shared" si="57"/>
        <v>0</v>
      </c>
      <c r="AT38">
        <f t="shared" si="58"/>
        <v>0</v>
      </c>
      <c r="AU38">
        <f t="shared" si="59"/>
        <v>0</v>
      </c>
    </row>
    <row r="39" spans="1:47" ht="21" customHeight="1" x14ac:dyDescent="0.3">
      <c r="A39" s="8" t="s">
        <v>106</v>
      </c>
      <c r="B39" s="8" t="s">
        <v>107</v>
      </c>
      <c r="C39" s="9" t="s">
        <v>62</v>
      </c>
      <c r="D39" s="10">
        <v>45</v>
      </c>
      <c r="E39" s="11"/>
      <c r="F39" s="11"/>
      <c r="G39" s="11"/>
      <c r="H39" s="11"/>
      <c r="I39" s="11"/>
      <c r="J39" s="11"/>
      <c r="K39" s="11"/>
      <c r="L39" s="11"/>
      <c r="M39" s="9"/>
      <c r="O39" t="str">
        <f>""</f>
        <v/>
      </c>
      <c r="P39" s="12" t="s">
        <v>17</v>
      </c>
      <c r="Q39">
        <v>1</v>
      </c>
      <c r="R39">
        <f t="shared" si="30"/>
        <v>0</v>
      </c>
      <c r="S39">
        <f t="shared" si="31"/>
        <v>0</v>
      </c>
      <c r="T39">
        <f t="shared" si="32"/>
        <v>0</v>
      </c>
      <c r="U39">
        <f t="shared" si="33"/>
        <v>0</v>
      </c>
      <c r="V39">
        <f t="shared" si="34"/>
        <v>0</v>
      </c>
      <c r="W39">
        <f t="shared" si="35"/>
        <v>0</v>
      </c>
      <c r="X39">
        <f t="shared" si="36"/>
        <v>0</v>
      </c>
      <c r="Y39">
        <f t="shared" si="37"/>
        <v>0</v>
      </c>
      <c r="Z39">
        <f t="shared" si="38"/>
        <v>0</v>
      </c>
      <c r="AA39">
        <f t="shared" si="39"/>
        <v>0</v>
      </c>
      <c r="AB39">
        <f t="shared" si="40"/>
        <v>0</v>
      </c>
      <c r="AC39">
        <f t="shared" si="41"/>
        <v>0</v>
      </c>
      <c r="AD39">
        <f t="shared" si="42"/>
        <v>0</v>
      </c>
      <c r="AE39">
        <f t="shared" si="43"/>
        <v>0</v>
      </c>
      <c r="AF39">
        <f t="shared" si="44"/>
        <v>0</v>
      </c>
      <c r="AG39">
        <f t="shared" si="45"/>
        <v>0</v>
      </c>
      <c r="AH39">
        <f t="shared" si="46"/>
        <v>0</v>
      </c>
      <c r="AI39">
        <f t="shared" si="47"/>
        <v>0</v>
      </c>
      <c r="AJ39">
        <f t="shared" si="48"/>
        <v>0</v>
      </c>
      <c r="AK39">
        <f t="shared" si="49"/>
        <v>0</v>
      </c>
      <c r="AL39">
        <f t="shared" si="50"/>
        <v>0</v>
      </c>
      <c r="AM39">
        <f t="shared" si="51"/>
        <v>0</v>
      </c>
      <c r="AN39">
        <f t="shared" si="52"/>
        <v>0</v>
      </c>
      <c r="AO39">
        <f t="shared" si="53"/>
        <v>0</v>
      </c>
      <c r="AP39">
        <f t="shared" si="54"/>
        <v>0</v>
      </c>
      <c r="AQ39">
        <f t="shared" si="55"/>
        <v>0</v>
      </c>
      <c r="AR39">
        <f t="shared" si="56"/>
        <v>0</v>
      </c>
      <c r="AS39">
        <f t="shared" si="57"/>
        <v>0</v>
      </c>
      <c r="AT39">
        <f t="shared" si="58"/>
        <v>0</v>
      </c>
      <c r="AU39">
        <f t="shared" si="59"/>
        <v>0</v>
      </c>
    </row>
    <row r="40" spans="1:47" ht="21" customHeight="1" x14ac:dyDescent="0.3">
      <c r="A40" s="8" t="s">
        <v>108</v>
      </c>
      <c r="B40" s="8" t="s">
        <v>109</v>
      </c>
      <c r="C40" s="9" t="s">
        <v>62</v>
      </c>
      <c r="D40" s="10">
        <v>295</v>
      </c>
      <c r="E40" s="11"/>
      <c r="F40" s="11"/>
      <c r="G40" s="11"/>
      <c r="H40" s="11"/>
      <c r="I40" s="11"/>
      <c r="J40" s="11"/>
      <c r="K40" s="11"/>
      <c r="L40" s="11"/>
      <c r="M40" s="9"/>
      <c r="O40" t="str">
        <f>""</f>
        <v/>
      </c>
      <c r="P40" s="12" t="s">
        <v>17</v>
      </c>
      <c r="Q40">
        <v>1</v>
      </c>
      <c r="R40">
        <f t="shared" si="30"/>
        <v>0</v>
      </c>
      <c r="S40">
        <f t="shared" si="31"/>
        <v>0</v>
      </c>
      <c r="T40">
        <f t="shared" si="32"/>
        <v>0</v>
      </c>
      <c r="U40">
        <f t="shared" si="33"/>
        <v>0</v>
      </c>
      <c r="V40">
        <f t="shared" si="34"/>
        <v>0</v>
      </c>
      <c r="W40">
        <f t="shared" si="35"/>
        <v>0</v>
      </c>
      <c r="X40">
        <f t="shared" si="36"/>
        <v>0</v>
      </c>
      <c r="Y40">
        <f t="shared" si="37"/>
        <v>0</v>
      </c>
      <c r="Z40">
        <f t="shared" si="38"/>
        <v>0</v>
      </c>
      <c r="AA40">
        <f t="shared" si="39"/>
        <v>0</v>
      </c>
      <c r="AB40">
        <f t="shared" si="40"/>
        <v>0</v>
      </c>
      <c r="AC40">
        <f t="shared" si="41"/>
        <v>0</v>
      </c>
      <c r="AD40">
        <f t="shared" si="42"/>
        <v>0</v>
      </c>
      <c r="AE40">
        <f t="shared" si="43"/>
        <v>0</v>
      </c>
      <c r="AF40">
        <f t="shared" si="44"/>
        <v>0</v>
      </c>
      <c r="AG40">
        <f t="shared" si="45"/>
        <v>0</v>
      </c>
      <c r="AH40">
        <f t="shared" si="46"/>
        <v>0</v>
      </c>
      <c r="AI40">
        <f t="shared" si="47"/>
        <v>0</v>
      </c>
      <c r="AJ40">
        <f t="shared" si="48"/>
        <v>0</v>
      </c>
      <c r="AK40">
        <f t="shared" si="49"/>
        <v>0</v>
      </c>
      <c r="AL40">
        <f t="shared" si="50"/>
        <v>0</v>
      </c>
      <c r="AM40">
        <f t="shared" si="51"/>
        <v>0</v>
      </c>
      <c r="AN40">
        <f t="shared" si="52"/>
        <v>0</v>
      </c>
      <c r="AO40">
        <f t="shared" si="53"/>
        <v>0</v>
      </c>
      <c r="AP40">
        <f t="shared" si="54"/>
        <v>0</v>
      </c>
      <c r="AQ40">
        <f t="shared" si="55"/>
        <v>0</v>
      </c>
      <c r="AR40">
        <f t="shared" si="56"/>
        <v>0</v>
      </c>
      <c r="AS40">
        <f t="shared" si="57"/>
        <v>0</v>
      </c>
      <c r="AT40">
        <f t="shared" si="58"/>
        <v>0</v>
      </c>
      <c r="AU40">
        <f t="shared" si="59"/>
        <v>0</v>
      </c>
    </row>
    <row r="41" spans="1:47" ht="21" customHeight="1" x14ac:dyDescent="0.3">
      <c r="A41" s="8" t="s">
        <v>110</v>
      </c>
      <c r="B41" s="8" t="s">
        <v>111</v>
      </c>
      <c r="C41" s="9" t="s">
        <v>62</v>
      </c>
      <c r="D41" s="10">
        <v>24</v>
      </c>
      <c r="E41" s="11"/>
      <c r="F41" s="11"/>
      <c r="G41" s="11"/>
      <c r="H41" s="11"/>
      <c r="I41" s="11"/>
      <c r="J41" s="11"/>
      <c r="K41" s="11"/>
      <c r="L41" s="11"/>
      <c r="M41" s="9"/>
      <c r="O41" t="str">
        <f>""</f>
        <v/>
      </c>
      <c r="P41" s="12" t="s">
        <v>17</v>
      </c>
      <c r="Q41">
        <v>1</v>
      </c>
      <c r="R41">
        <f t="shared" si="30"/>
        <v>0</v>
      </c>
      <c r="S41">
        <f t="shared" si="31"/>
        <v>0</v>
      </c>
      <c r="T41">
        <f t="shared" si="32"/>
        <v>0</v>
      </c>
      <c r="U41">
        <f t="shared" si="33"/>
        <v>0</v>
      </c>
      <c r="V41">
        <f t="shared" si="34"/>
        <v>0</v>
      </c>
      <c r="W41">
        <f t="shared" si="35"/>
        <v>0</v>
      </c>
      <c r="X41">
        <f t="shared" si="36"/>
        <v>0</v>
      </c>
      <c r="Y41">
        <f t="shared" si="37"/>
        <v>0</v>
      </c>
      <c r="Z41">
        <f t="shared" si="38"/>
        <v>0</v>
      </c>
      <c r="AA41">
        <f t="shared" si="39"/>
        <v>0</v>
      </c>
      <c r="AB41">
        <f t="shared" si="40"/>
        <v>0</v>
      </c>
      <c r="AC41">
        <f t="shared" si="41"/>
        <v>0</v>
      </c>
      <c r="AD41">
        <f t="shared" si="42"/>
        <v>0</v>
      </c>
      <c r="AE41">
        <f t="shared" si="43"/>
        <v>0</v>
      </c>
      <c r="AF41">
        <f t="shared" si="44"/>
        <v>0</v>
      </c>
      <c r="AG41">
        <f t="shared" si="45"/>
        <v>0</v>
      </c>
      <c r="AH41">
        <f t="shared" si="46"/>
        <v>0</v>
      </c>
      <c r="AI41">
        <f t="shared" si="47"/>
        <v>0</v>
      </c>
      <c r="AJ41">
        <f t="shared" si="48"/>
        <v>0</v>
      </c>
      <c r="AK41">
        <f t="shared" si="49"/>
        <v>0</v>
      </c>
      <c r="AL41">
        <f t="shared" si="50"/>
        <v>0</v>
      </c>
      <c r="AM41">
        <f t="shared" si="51"/>
        <v>0</v>
      </c>
      <c r="AN41">
        <f t="shared" si="52"/>
        <v>0</v>
      </c>
      <c r="AO41">
        <f t="shared" si="53"/>
        <v>0</v>
      </c>
      <c r="AP41">
        <f t="shared" si="54"/>
        <v>0</v>
      </c>
      <c r="AQ41">
        <f t="shared" si="55"/>
        <v>0</v>
      </c>
      <c r="AR41">
        <f t="shared" si="56"/>
        <v>0</v>
      </c>
      <c r="AS41">
        <f t="shared" si="57"/>
        <v>0</v>
      </c>
      <c r="AT41">
        <f t="shared" si="58"/>
        <v>0</v>
      </c>
      <c r="AU41">
        <f t="shared" si="59"/>
        <v>0</v>
      </c>
    </row>
    <row r="42" spans="1:47" ht="21" customHeight="1" x14ac:dyDescent="0.3">
      <c r="A42" s="8" t="s">
        <v>112</v>
      </c>
      <c r="B42" s="8" t="s">
        <v>113</v>
      </c>
      <c r="C42" s="9" t="s">
        <v>62</v>
      </c>
      <c r="D42" s="10">
        <v>4</v>
      </c>
      <c r="E42" s="11"/>
      <c r="F42" s="11"/>
      <c r="G42" s="11"/>
      <c r="H42" s="11"/>
      <c r="I42" s="11"/>
      <c r="J42" s="11"/>
      <c r="K42" s="11"/>
      <c r="L42" s="11"/>
      <c r="M42" s="9"/>
      <c r="O42" t="str">
        <f>""</f>
        <v/>
      </c>
      <c r="P42" s="12" t="s">
        <v>17</v>
      </c>
      <c r="Q42">
        <v>1</v>
      </c>
      <c r="R42">
        <f t="shared" si="30"/>
        <v>0</v>
      </c>
      <c r="S42">
        <f t="shared" si="31"/>
        <v>0</v>
      </c>
      <c r="T42">
        <f t="shared" si="32"/>
        <v>0</v>
      </c>
      <c r="U42">
        <f t="shared" si="33"/>
        <v>0</v>
      </c>
      <c r="V42">
        <f t="shared" si="34"/>
        <v>0</v>
      </c>
      <c r="W42">
        <f t="shared" si="35"/>
        <v>0</v>
      </c>
      <c r="X42">
        <f t="shared" si="36"/>
        <v>0</v>
      </c>
      <c r="Y42">
        <f t="shared" si="37"/>
        <v>0</v>
      </c>
      <c r="Z42">
        <f t="shared" si="38"/>
        <v>0</v>
      </c>
      <c r="AA42">
        <f t="shared" si="39"/>
        <v>0</v>
      </c>
      <c r="AB42">
        <f t="shared" si="40"/>
        <v>0</v>
      </c>
      <c r="AC42">
        <f t="shared" si="41"/>
        <v>0</v>
      </c>
      <c r="AD42">
        <f t="shared" si="42"/>
        <v>0</v>
      </c>
      <c r="AE42">
        <f t="shared" si="43"/>
        <v>0</v>
      </c>
      <c r="AF42">
        <f t="shared" si="44"/>
        <v>0</v>
      </c>
      <c r="AG42">
        <f t="shared" si="45"/>
        <v>0</v>
      </c>
      <c r="AH42">
        <f t="shared" si="46"/>
        <v>0</v>
      </c>
      <c r="AI42">
        <f t="shared" si="47"/>
        <v>0</v>
      </c>
      <c r="AJ42">
        <f t="shared" si="48"/>
        <v>0</v>
      </c>
      <c r="AK42">
        <f t="shared" si="49"/>
        <v>0</v>
      </c>
      <c r="AL42">
        <f t="shared" si="50"/>
        <v>0</v>
      </c>
      <c r="AM42">
        <f t="shared" si="51"/>
        <v>0</v>
      </c>
      <c r="AN42">
        <f t="shared" si="52"/>
        <v>0</v>
      </c>
      <c r="AO42">
        <f t="shared" si="53"/>
        <v>0</v>
      </c>
      <c r="AP42">
        <f t="shared" si="54"/>
        <v>0</v>
      </c>
      <c r="AQ42">
        <f t="shared" si="55"/>
        <v>0</v>
      </c>
      <c r="AR42">
        <f t="shared" si="56"/>
        <v>0</v>
      </c>
      <c r="AS42">
        <f t="shared" si="57"/>
        <v>0</v>
      </c>
      <c r="AT42">
        <f t="shared" si="58"/>
        <v>0</v>
      </c>
      <c r="AU42">
        <f t="shared" si="59"/>
        <v>0</v>
      </c>
    </row>
    <row r="43" spans="1:47" ht="21" customHeight="1" x14ac:dyDescent="0.3">
      <c r="A43" s="8" t="s">
        <v>114</v>
      </c>
      <c r="B43" s="8" t="s">
        <v>115</v>
      </c>
      <c r="C43" s="9" t="s">
        <v>62</v>
      </c>
      <c r="D43" s="10">
        <v>151</v>
      </c>
      <c r="E43" s="11"/>
      <c r="F43" s="11"/>
      <c r="G43" s="11"/>
      <c r="H43" s="11"/>
      <c r="I43" s="11"/>
      <c r="J43" s="11"/>
      <c r="K43" s="11"/>
      <c r="L43" s="11"/>
      <c r="M43" s="9"/>
      <c r="O43" t="str">
        <f>""</f>
        <v/>
      </c>
      <c r="P43" s="12" t="s">
        <v>17</v>
      </c>
      <c r="Q43">
        <v>1</v>
      </c>
      <c r="R43">
        <f t="shared" si="30"/>
        <v>0</v>
      </c>
      <c r="S43">
        <f t="shared" si="31"/>
        <v>0</v>
      </c>
      <c r="T43">
        <f t="shared" si="32"/>
        <v>0</v>
      </c>
      <c r="U43">
        <f t="shared" si="33"/>
        <v>0</v>
      </c>
      <c r="V43">
        <f t="shared" si="34"/>
        <v>0</v>
      </c>
      <c r="W43">
        <f t="shared" si="35"/>
        <v>0</v>
      </c>
      <c r="X43">
        <f t="shared" si="36"/>
        <v>0</v>
      </c>
      <c r="Y43">
        <f t="shared" si="37"/>
        <v>0</v>
      </c>
      <c r="Z43">
        <f t="shared" si="38"/>
        <v>0</v>
      </c>
      <c r="AA43">
        <f t="shared" si="39"/>
        <v>0</v>
      </c>
      <c r="AB43">
        <f t="shared" si="40"/>
        <v>0</v>
      </c>
      <c r="AC43">
        <f t="shared" si="41"/>
        <v>0</v>
      </c>
      <c r="AD43">
        <f t="shared" si="42"/>
        <v>0</v>
      </c>
      <c r="AE43">
        <f t="shared" si="43"/>
        <v>0</v>
      </c>
      <c r="AF43">
        <f t="shared" si="44"/>
        <v>0</v>
      </c>
      <c r="AG43">
        <f t="shared" si="45"/>
        <v>0</v>
      </c>
      <c r="AH43">
        <f t="shared" si="46"/>
        <v>0</v>
      </c>
      <c r="AI43">
        <f t="shared" si="47"/>
        <v>0</v>
      </c>
      <c r="AJ43">
        <f t="shared" si="48"/>
        <v>0</v>
      </c>
      <c r="AK43">
        <f t="shared" si="49"/>
        <v>0</v>
      </c>
      <c r="AL43">
        <f t="shared" si="50"/>
        <v>0</v>
      </c>
      <c r="AM43">
        <f t="shared" si="51"/>
        <v>0</v>
      </c>
      <c r="AN43">
        <f t="shared" si="52"/>
        <v>0</v>
      </c>
      <c r="AO43">
        <f t="shared" si="53"/>
        <v>0</v>
      </c>
      <c r="AP43">
        <f t="shared" si="54"/>
        <v>0</v>
      </c>
      <c r="AQ43">
        <f t="shared" si="55"/>
        <v>0</v>
      </c>
      <c r="AR43">
        <f t="shared" si="56"/>
        <v>0</v>
      </c>
      <c r="AS43">
        <f t="shared" si="57"/>
        <v>0</v>
      </c>
      <c r="AT43">
        <f t="shared" si="58"/>
        <v>0</v>
      </c>
      <c r="AU43">
        <f t="shared" si="59"/>
        <v>0</v>
      </c>
    </row>
    <row r="44" spans="1:47" ht="21" customHeight="1" x14ac:dyDescent="0.3">
      <c r="A44" s="8" t="s">
        <v>116</v>
      </c>
      <c r="B44" s="13"/>
      <c r="C44" s="9" t="s">
        <v>62</v>
      </c>
      <c r="D44" s="10">
        <v>2</v>
      </c>
      <c r="E44" s="11"/>
      <c r="F44" s="11"/>
      <c r="G44" s="11"/>
      <c r="H44" s="11"/>
      <c r="I44" s="11"/>
      <c r="J44" s="11"/>
      <c r="K44" s="11"/>
      <c r="L44" s="11"/>
      <c r="M44" s="9"/>
      <c r="O44" t="str">
        <f>""</f>
        <v/>
      </c>
      <c r="P44" s="12" t="s">
        <v>17</v>
      </c>
      <c r="Q44">
        <v>1</v>
      </c>
      <c r="R44">
        <f t="shared" si="30"/>
        <v>0</v>
      </c>
      <c r="S44">
        <f t="shared" si="31"/>
        <v>0</v>
      </c>
      <c r="T44">
        <f t="shared" si="32"/>
        <v>0</v>
      </c>
      <c r="U44">
        <f t="shared" si="33"/>
        <v>0</v>
      </c>
      <c r="V44">
        <f t="shared" si="34"/>
        <v>0</v>
      </c>
      <c r="W44">
        <f t="shared" si="35"/>
        <v>0</v>
      </c>
      <c r="X44">
        <f t="shared" si="36"/>
        <v>0</v>
      </c>
      <c r="Y44">
        <f t="shared" si="37"/>
        <v>0</v>
      </c>
      <c r="Z44">
        <f t="shared" si="38"/>
        <v>0</v>
      </c>
      <c r="AA44">
        <f t="shared" si="39"/>
        <v>0</v>
      </c>
      <c r="AB44">
        <f t="shared" si="40"/>
        <v>0</v>
      </c>
      <c r="AC44">
        <f t="shared" si="41"/>
        <v>0</v>
      </c>
      <c r="AD44">
        <f t="shared" si="42"/>
        <v>0</v>
      </c>
      <c r="AE44">
        <f t="shared" si="43"/>
        <v>0</v>
      </c>
      <c r="AF44">
        <f t="shared" si="44"/>
        <v>0</v>
      </c>
      <c r="AG44">
        <f t="shared" si="45"/>
        <v>0</v>
      </c>
      <c r="AH44">
        <f t="shared" si="46"/>
        <v>0</v>
      </c>
      <c r="AI44">
        <f t="shared" si="47"/>
        <v>0</v>
      </c>
      <c r="AJ44">
        <f t="shared" si="48"/>
        <v>0</v>
      </c>
      <c r="AK44">
        <f t="shared" si="49"/>
        <v>0</v>
      </c>
      <c r="AL44">
        <f t="shared" si="50"/>
        <v>0</v>
      </c>
      <c r="AM44">
        <f t="shared" si="51"/>
        <v>0</v>
      </c>
      <c r="AN44">
        <f t="shared" si="52"/>
        <v>0</v>
      </c>
      <c r="AO44">
        <f t="shared" si="53"/>
        <v>0</v>
      </c>
      <c r="AP44">
        <f t="shared" si="54"/>
        <v>0</v>
      </c>
      <c r="AQ44">
        <f t="shared" si="55"/>
        <v>0</v>
      </c>
      <c r="AR44">
        <f t="shared" si="56"/>
        <v>0</v>
      </c>
      <c r="AS44">
        <f t="shared" si="57"/>
        <v>0</v>
      </c>
      <c r="AT44">
        <f t="shared" si="58"/>
        <v>0</v>
      </c>
      <c r="AU44">
        <f t="shared" si="59"/>
        <v>0</v>
      </c>
    </row>
    <row r="45" spans="1:47" ht="21" customHeight="1" x14ac:dyDescent="0.3">
      <c r="A45" s="8" t="s">
        <v>117</v>
      </c>
      <c r="B45" s="8" t="s">
        <v>118</v>
      </c>
      <c r="C45" s="9" t="s">
        <v>62</v>
      </c>
      <c r="D45" s="10">
        <v>10</v>
      </c>
      <c r="E45" s="11"/>
      <c r="F45" s="11"/>
      <c r="G45" s="11"/>
      <c r="H45" s="11"/>
      <c r="I45" s="11"/>
      <c r="J45" s="11"/>
      <c r="K45" s="11"/>
      <c r="L45" s="11"/>
      <c r="M45" s="9"/>
      <c r="O45" t="str">
        <f>""</f>
        <v/>
      </c>
      <c r="P45" s="12" t="s">
        <v>17</v>
      </c>
      <c r="Q45">
        <v>1</v>
      </c>
      <c r="R45">
        <f t="shared" si="30"/>
        <v>0</v>
      </c>
      <c r="S45">
        <f t="shared" si="31"/>
        <v>0</v>
      </c>
      <c r="T45">
        <f t="shared" si="32"/>
        <v>0</v>
      </c>
      <c r="U45">
        <f t="shared" si="33"/>
        <v>0</v>
      </c>
      <c r="V45">
        <f t="shared" si="34"/>
        <v>0</v>
      </c>
      <c r="W45">
        <f t="shared" si="35"/>
        <v>0</v>
      </c>
      <c r="X45">
        <f t="shared" si="36"/>
        <v>0</v>
      </c>
      <c r="Y45">
        <f t="shared" si="37"/>
        <v>0</v>
      </c>
      <c r="Z45">
        <f t="shared" si="38"/>
        <v>0</v>
      </c>
      <c r="AA45">
        <f t="shared" si="39"/>
        <v>0</v>
      </c>
      <c r="AB45">
        <f t="shared" si="40"/>
        <v>0</v>
      </c>
      <c r="AC45">
        <f t="shared" si="41"/>
        <v>0</v>
      </c>
      <c r="AD45">
        <f t="shared" si="42"/>
        <v>0</v>
      </c>
      <c r="AE45">
        <f t="shared" si="43"/>
        <v>0</v>
      </c>
      <c r="AF45">
        <f t="shared" si="44"/>
        <v>0</v>
      </c>
      <c r="AG45">
        <f t="shared" si="45"/>
        <v>0</v>
      </c>
      <c r="AH45">
        <f t="shared" si="46"/>
        <v>0</v>
      </c>
      <c r="AI45">
        <f t="shared" si="47"/>
        <v>0</v>
      </c>
      <c r="AJ45">
        <f t="shared" si="48"/>
        <v>0</v>
      </c>
      <c r="AK45">
        <f t="shared" si="49"/>
        <v>0</v>
      </c>
      <c r="AL45">
        <f t="shared" si="50"/>
        <v>0</v>
      </c>
      <c r="AM45">
        <f t="shared" si="51"/>
        <v>0</v>
      </c>
      <c r="AN45">
        <f t="shared" si="52"/>
        <v>0</v>
      </c>
      <c r="AO45">
        <f t="shared" si="53"/>
        <v>0</v>
      </c>
      <c r="AP45">
        <f t="shared" si="54"/>
        <v>0</v>
      </c>
      <c r="AQ45">
        <f t="shared" si="55"/>
        <v>0</v>
      </c>
      <c r="AR45">
        <f t="shared" si="56"/>
        <v>0</v>
      </c>
      <c r="AS45">
        <f t="shared" si="57"/>
        <v>0</v>
      </c>
      <c r="AT45">
        <f t="shared" si="58"/>
        <v>0</v>
      </c>
      <c r="AU45">
        <f t="shared" si="59"/>
        <v>0</v>
      </c>
    </row>
    <row r="46" spans="1:47" ht="21" customHeight="1" x14ac:dyDescent="0.3">
      <c r="A46" s="8" t="s">
        <v>119</v>
      </c>
      <c r="B46" s="8" t="s">
        <v>120</v>
      </c>
      <c r="C46" s="9" t="s">
        <v>62</v>
      </c>
      <c r="D46" s="10">
        <v>60</v>
      </c>
      <c r="E46" s="11"/>
      <c r="F46" s="11"/>
      <c r="G46" s="11"/>
      <c r="H46" s="11"/>
      <c r="I46" s="11"/>
      <c r="J46" s="11"/>
      <c r="K46" s="11"/>
      <c r="L46" s="11"/>
      <c r="M46" s="9"/>
      <c r="O46" t="str">
        <f>""</f>
        <v/>
      </c>
      <c r="P46" s="12" t="s">
        <v>17</v>
      </c>
      <c r="Q46">
        <v>1</v>
      </c>
      <c r="R46">
        <f t="shared" si="30"/>
        <v>0</v>
      </c>
      <c r="S46">
        <f t="shared" si="31"/>
        <v>0</v>
      </c>
      <c r="T46">
        <f t="shared" si="32"/>
        <v>0</v>
      </c>
      <c r="U46">
        <f t="shared" si="33"/>
        <v>0</v>
      </c>
      <c r="V46">
        <f t="shared" si="34"/>
        <v>0</v>
      </c>
      <c r="W46">
        <f t="shared" si="35"/>
        <v>0</v>
      </c>
      <c r="X46">
        <f t="shared" si="36"/>
        <v>0</v>
      </c>
      <c r="Y46">
        <f t="shared" si="37"/>
        <v>0</v>
      </c>
      <c r="Z46">
        <f t="shared" si="38"/>
        <v>0</v>
      </c>
      <c r="AA46">
        <f t="shared" si="39"/>
        <v>0</v>
      </c>
      <c r="AB46">
        <f t="shared" si="40"/>
        <v>0</v>
      </c>
      <c r="AC46">
        <f t="shared" si="41"/>
        <v>0</v>
      </c>
      <c r="AD46">
        <f t="shared" si="42"/>
        <v>0</v>
      </c>
      <c r="AE46">
        <f t="shared" si="43"/>
        <v>0</v>
      </c>
      <c r="AF46">
        <f t="shared" si="44"/>
        <v>0</v>
      </c>
      <c r="AG46">
        <f t="shared" si="45"/>
        <v>0</v>
      </c>
      <c r="AH46">
        <f t="shared" si="46"/>
        <v>0</v>
      </c>
      <c r="AI46">
        <f t="shared" si="47"/>
        <v>0</v>
      </c>
      <c r="AJ46">
        <f t="shared" si="48"/>
        <v>0</v>
      </c>
      <c r="AK46">
        <f t="shared" si="49"/>
        <v>0</v>
      </c>
      <c r="AL46">
        <f t="shared" si="50"/>
        <v>0</v>
      </c>
      <c r="AM46">
        <f t="shared" si="51"/>
        <v>0</v>
      </c>
      <c r="AN46">
        <f t="shared" si="52"/>
        <v>0</v>
      </c>
      <c r="AO46">
        <f t="shared" si="53"/>
        <v>0</v>
      </c>
      <c r="AP46">
        <f t="shared" si="54"/>
        <v>0</v>
      </c>
      <c r="AQ46">
        <f t="shared" si="55"/>
        <v>0</v>
      </c>
      <c r="AR46">
        <f t="shared" si="56"/>
        <v>0</v>
      </c>
      <c r="AS46">
        <f t="shared" si="57"/>
        <v>0</v>
      </c>
      <c r="AT46">
        <f t="shared" si="58"/>
        <v>0</v>
      </c>
      <c r="AU46">
        <f t="shared" si="59"/>
        <v>0</v>
      </c>
    </row>
    <row r="47" spans="1:47" ht="21" customHeight="1" x14ac:dyDescent="0.3">
      <c r="A47" s="8" t="s">
        <v>119</v>
      </c>
      <c r="B47" s="8" t="s">
        <v>121</v>
      </c>
      <c r="C47" s="9" t="s">
        <v>62</v>
      </c>
      <c r="D47" s="10">
        <v>45</v>
      </c>
      <c r="E47" s="11"/>
      <c r="F47" s="11"/>
      <c r="G47" s="11"/>
      <c r="H47" s="11"/>
      <c r="I47" s="11"/>
      <c r="J47" s="11"/>
      <c r="K47" s="11"/>
      <c r="L47" s="11"/>
      <c r="M47" s="9"/>
      <c r="O47" t="str">
        <f>""</f>
        <v/>
      </c>
      <c r="P47" s="12" t="s">
        <v>17</v>
      </c>
      <c r="Q47">
        <v>1</v>
      </c>
      <c r="R47">
        <f t="shared" si="30"/>
        <v>0</v>
      </c>
      <c r="S47">
        <f t="shared" si="31"/>
        <v>0</v>
      </c>
      <c r="T47">
        <f t="shared" si="32"/>
        <v>0</v>
      </c>
      <c r="U47">
        <f t="shared" si="33"/>
        <v>0</v>
      </c>
      <c r="V47">
        <f t="shared" si="34"/>
        <v>0</v>
      </c>
      <c r="W47">
        <f t="shared" si="35"/>
        <v>0</v>
      </c>
      <c r="X47">
        <f t="shared" si="36"/>
        <v>0</v>
      </c>
      <c r="Y47">
        <f t="shared" si="37"/>
        <v>0</v>
      </c>
      <c r="Z47">
        <f t="shared" si="38"/>
        <v>0</v>
      </c>
      <c r="AA47">
        <f t="shared" si="39"/>
        <v>0</v>
      </c>
      <c r="AB47">
        <f t="shared" si="40"/>
        <v>0</v>
      </c>
      <c r="AC47">
        <f t="shared" si="41"/>
        <v>0</v>
      </c>
      <c r="AD47">
        <f t="shared" si="42"/>
        <v>0</v>
      </c>
      <c r="AE47">
        <f t="shared" si="43"/>
        <v>0</v>
      </c>
      <c r="AF47">
        <f t="shared" si="44"/>
        <v>0</v>
      </c>
      <c r="AG47">
        <f t="shared" si="45"/>
        <v>0</v>
      </c>
      <c r="AH47">
        <f t="shared" si="46"/>
        <v>0</v>
      </c>
      <c r="AI47">
        <f t="shared" si="47"/>
        <v>0</v>
      </c>
      <c r="AJ47">
        <f t="shared" si="48"/>
        <v>0</v>
      </c>
      <c r="AK47">
        <f t="shared" si="49"/>
        <v>0</v>
      </c>
      <c r="AL47">
        <f t="shared" si="50"/>
        <v>0</v>
      </c>
      <c r="AM47">
        <f t="shared" si="51"/>
        <v>0</v>
      </c>
      <c r="AN47">
        <f t="shared" si="52"/>
        <v>0</v>
      </c>
      <c r="AO47">
        <f t="shared" si="53"/>
        <v>0</v>
      </c>
      <c r="AP47">
        <f t="shared" si="54"/>
        <v>0</v>
      </c>
      <c r="AQ47">
        <f t="shared" si="55"/>
        <v>0</v>
      </c>
      <c r="AR47">
        <f t="shared" si="56"/>
        <v>0</v>
      </c>
      <c r="AS47">
        <f t="shared" si="57"/>
        <v>0</v>
      </c>
      <c r="AT47">
        <f t="shared" si="58"/>
        <v>0</v>
      </c>
      <c r="AU47">
        <f t="shared" si="59"/>
        <v>0</v>
      </c>
    </row>
    <row r="48" spans="1:47" ht="21" customHeight="1" x14ac:dyDescent="0.3">
      <c r="A48" s="8" t="s">
        <v>122</v>
      </c>
      <c r="B48" s="8" t="s">
        <v>123</v>
      </c>
      <c r="C48" s="9" t="s">
        <v>62</v>
      </c>
      <c r="D48" s="10">
        <v>2</v>
      </c>
      <c r="E48" s="11"/>
      <c r="F48" s="11"/>
      <c r="G48" s="11"/>
      <c r="H48" s="11"/>
      <c r="I48" s="11"/>
      <c r="J48" s="11"/>
      <c r="K48" s="11"/>
      <c r="L48" s="11"/>
      <c r="M48" s="9"/>
      <c r="O48" t="str">
        <f>""</f>
        <v/>
      </c>
      <c r="P48" s="12" t="s">
        <v>17</v>
      </c>
      <c r="Q48">
        <v>1</v>
      </c>
      <c r="R48">
        <f t="shared" si="30"/>
        <v>0</v>
      </c>
      <c r="S48">
        <f t="shared" si="31"/>
        <v>0</v>
      </c>
      <c r="T48">
        <f t="shared" si="32"/>
        <v>0</v>
      </c>
      <c r="U48">
        <f t="shared" si="33"/>
        <v>0</v>
      </c>
      <c r="V48">
        <f t="shared" si="34"/>
        <v>0</v>
      </c>
      <c r="W48">
        <f t="shared" si="35"/>
        <v>0</v>
      </c>
      <c r="X48">
        <f t="shared" si="36"/>
        <v>0</v>
      </c>
      <c r="Y48">
        <f t="shared" si="37"/>
        <v>0</v>
      </c>
      <c r="Z48">
        <f t="shared" si="38"/>
        <v>0</v>
      </c>
      <c r="AA48">
        <f t="shared" si="39"/>
        <v>0</v>
      </c>
      <c r="AB48">
        <f t="shared" si="40"/>
        <v>0</v>
      </c>
      <c r="AC48">
        <f t="shared" si="41"/>
        <v>0</v>
      </c>
      <c r="AD48">
        <f t="shared" si="42"/>
        <v>0</v>
      </c>
      <c r="AE48">
        <f t="shared" si="43"/>
        <v>0</v>
      </c>
      <c r="AF48">
        <f t="shared" si="44"/>
        <v>0</v>
      </c>
      <c r="AG48">
        <f t="shared" si="45"/>
        <v>0</v>
      </c>
      <c r="AH48">
        <f t="shared" si="46"/>
        <v>0</v>
      </c>
      <c r="AI48">
        <f t="shared" si="47"/>
        <v>0</v>
      </c>
      <c r="AJ48">
        <f t="shared" si="48"/>
        <v>0</v>
      </c>
      <c r="AK48">
        <f t="shared" si="49"/>
        <v>0</v>
      </c>
      <c r="AL48">
        <f t="shared" si="50"/>
        <v>0</v>
      </c>
      <c r="AM48">
        <f t="shared" si="51"/>
        <v>0</v>
      </c>
      <c r="AN48">
        <f t="shared" si="52"/>
        <v>0</v>
      </c>
      <c r="AO48">
        <f t="shared" si="53"/>
        <v>0</v>
      </c>
      <c r="AP48">
        <f t="shared" si="54"/>
        <v>0</v>
      </c>
      <c r="AQ48">
        <f t="shared" si="55"/>
        <v>0</v>
      </c>
      <c r="AR48">
        <f t="shared" si="56"/>
        <v>0</v>
      </c>
      <c r="AS48">
        <f t="shared" si="57"/>
        <v>0</v>
      </c>
      <c r="AT48">
        <f t="shared" si="58"/>
        <v>0</v>
      </c>
      <c r="AU48">
        <f t="shared" si="59"/>
        <v>0</v>
      </c>
    </row>
    <row r="49" spans="1:50" ht="21" customHeight="1" x14ac:dyDescent="0.3">
      <c r="A49" s="8" t="s">
        <v>124</v>
      </c>
      <c r="B49" s="8" t="s">
        <v>125</v>
      </c>
      <c r="C49" s="9" t="s">
        <v>62</v>
      </c>
      <c r="D49" s="10">
        <v>291</v>
      </c>
      <c r="E49" s="11"/>
      <c r="F49" s="11"/>
      <c r="G49" s="11"/>
      <c r="H49" s="11"/>
      <c r="I49" s="11"/>
      <c r="J49" s="11"/>
      <c r="K49" s="11"/>
      <c r="L49" s="11"/>
      <c r="M49" s="10"/>
      <c r="O49" t="str">
        <f>"01"</f>
        <v>01</v>
      </c>
      <c r="P49" s="12" t="s">
        <v>17</v>
      </c>
      <c r="Q49">
        <v>1</v>
      </c>
      <c r="R49">
        <f t="shared" si="30"/>
        <v>0</v>
      </c>
      <c r="S49">
        <f t="shared" si="31"/>
        <v>0</v>
      </c>
      <c r="T49">
        <f t="shared" si="32"/>
        <v>0</v>
      </c>
      <c r="U49">
        <f t="shared" si="33"/>
        <v>0</v>
      </c>
      <c r="V49">
        <f t="shared" si="34"/>
        <v>0</v>
      </c>
      <c r="W49">
        <f t="shared" si="35"/>
        <v>0</v>
      </c>
      <c r="X49">
        <f t="shared" si="36"/>
        <v>0</v>
      </c>
      <c r="Y49">
        <f t="shared" si="37"/>
        <v>0</v>
      </c>
      <c r="Z49">
        <f t="shared" si="38"/>
        <v>0</v>
      </c>
      <c r="AA49">
        <f t="shared" si="39"/>
        <v>0</v>
      </c>
      <c r="AB49">
        <f t="shared" si="40"/>
        <v>0</v>
      </c>
      <c r="AC49">
        <f t="shared" si="41"/>
        <v>0</v>
      </c>
      <c r="AD49">
        <f t="shared" si="42"/>
        <v>0</v>
      </c>
      <c r="AE49">
        <f t="shared" si="43"/>
        <v>0</v>
      </c>
      <c r="AF49">
        <f t="shared" si="44"/>
        <v>0</v>
      </c>
      <c r="AG49">
        <f t="shared" si="45"/>
        <v>0</v>
      </c>
      <c r="AH49">
        <f t="shared" si="46"/>
        <v>0</v>
      </c>
      <c r="AI49">
        <f t="shared" si="47"/>
        <v>0</v>
      </c>
      <c r="AJ49">
        <f t="shared" si="48"/>
        <v>0</v>
      </c>
      <c r="AK49">
        <f t="shared" si="49"/>
        <v>0</v>
      </c>
      <c r="AL49">
        <f t="shared" si="50"/>
        <v>0</v>
      </c>
      <c r="AM49">
        <f t="shared" si="51"/>
        <v>0</v>
      </c>
      <c r="AN49">
        <f t="shared" si="52"/>
        <v>0</v>
      </c>
      <c r="AO49">
        <f t="shared" si="53"/>
        <v>0</v>
      </c>
      <c r="AP49">
        <f t="shared" si="54"/>
        <v>0</v>
      </c>
      <c r="AQ49">
        <f t="shared" si="55"/>
        <v>0</v>
      </c>
      <c r="AR49">
        <f t="shared" si="56"/>
        <v>0</v>
      </c>
      <c r="AS49">
        <f t="shared" si="57"/>
        <v>0</v>
      </c>
      <c r="AT49">
        <f t="shared" si="58"/>
        <v>0</v>
      </c>
      <c r="AU49">
        <f t="shared" si="59"/>
        <v>0</v>
      </c>
    </row>
    <row r="50" spans="1:50" ht="21" customHeight="1" x14ac:dyDescent="0.3">
      <c r="A50" s="8" t="s">
        <v>124</v>
      </c>
      <c r="B50" s="8" t="s">
        <v>126</v>
      </c>
      <c r="C50" s="9" t="s">
        <v>62</v>
      </c>
      <c r="D50" s="10">
        <v>9</v>
      </c>
      <c r="E50" s="11"/>
      <c r="F50" s="11"/>
      <c r="G50" s="11"/>
      <c r="H50" s="11"/>
      <c r="I50" s="11"/>
      <c r="J50" s="11"/>
      <c r="K50" s="11"/>
      <c r="L50" s="11"/>
      <c r="M50" s="10"/>
      <c r="O50" t="str">
        <f>"01"</f>
        <v>01</v>
      </c>
      <c r="P50" s="12" t="s">
        <v>17</v>
      </c>
      <c r="Q50">
        <v>1</v>
      </c>
      <c r="R50">
        <f t="shared" si="30"/>
        <v>0</v>
      </c>
      <c r="S50">
        <f t="shared" si="31"/>
        <v>0</v>
      </c>
      <c r="T50">
        <f t="shared" si="32"/>
        <v>0</v>
      </c>
      <c r="U50">
        <f t="shared" si="33"/>
        <v>0</v>
      </c>
      <c r="V50">
        <f t="shared" si="34"/>
        <v>0</v>
      </c>
      <c r="W50">
        <f t="shared" si="35"/>
        <v>0</v>
      </c>
      <c r="X50">
        <f t="shared" si="36"/>
        <v>0</v>
      </c>
      <c r="Y50">
        <f t="shared" si="37"/>
        <v>0</v>
      </c>
      <c r="Z50">
        <f t="shared" si="38"/>
        <v>0</v>
      </c>
      <c r="AA50">
        <f t="shared" si="39"/>
        <v>0</v>
      </c>
      <c r="AB50">
        <f t="shared" si="40"/>
        <v>0</v>
      </c>
      <c r="AC50">
        <f t="shared" si="41"/>
        <v>0</v>
      </c>
      <c r="AD50">
        <f t="shared" si="42"/>
        <v>0</v>
      </c>
      <c r="AE50">
        <f t="shared" si="43"/>
        <v>0</v>
      </c>
      <c r="AF50">
        <f t="shared" si="44"/>
        <v>0</v>
      </c>
      <c r="AG50">
        <f t="shared" si="45"/>
        <v>0</v>
      </c>
      <c r="AH50">
        <f t="shared" si="46"/>
        <v>0</v>
      </c>
      <c r="AI50">
        <f t="shared" si="47"/>
        <v>0</v>
      </c>
      <c r="AJ50">
        <f t="shared" si="48"/>
        <v>0</v>
      </c>
      <c r="AK50">
        <f t="shared" si="49"/>
        <v>0</v>
      </c>
      <c r="AL50">
        <f t="shared" si="50"/>
        <v>0</v>
      </c>
      <c r="AM50">
        <f t="shared" si="51"/>
        <v>0</v>
      </c>
      <c r="AN50">
        <f t="shared" si="52"/>
        <v>0</v>
      </c>
      <c r="AO50">
        <f t="shared" si="53"/>
        <v>0</v>
      </c>
      <c r="AP50">
        <f t="shared" si="54"/>
        <v>0</v>
      </c>
      <c r="AQ50">
        <f t="shared" si="55"/>
        <v>0</v>
      </c>
      <c r="AR50">
        <f t="shared" si="56"/>
        <v>0</v>
      </c>
      <c r="AS50">
        <f t="shared" si="57"/>
        <v>0</v>
      </c>
      <c r="AT50">
        <f t="shared" si="58"/>
        <v>0</v>
      </c>
      <c r="AU50">
        <f t="shared" si="59"/>
        <v>0</v>
      </c>
    </row>
    <row r="51" spans="1:50" ht="21" customHeight="1" x14ac:dyDescent="0.3">
      <c r="A51" s="8" t="s">
        <v>127</v>
      </c>
      <c r="B51" s="8" t="s">
        <v>128</v>
      </c>
      <c r="C51" s="9" t="s">
        <v>62</v>
      </c>
      <c r="D51" s="10">
        <v>9</v>
      </c>
      <c r="E51" s="11"/>
      <c r="F51" s="11"/>
      <c r="G51" s="11"/>
      <c r="H51" s="11"/>
      <c r="I51" s="11"/>
      <c r="J51" s="11"/>
      <c r="K51" s="11"/>
      <c r="L51" s="11"/>
      <c r="M51" s="9"/>
      <c r="O51" t="str">
        <f>""</f>
        <v/>
      </c>
      <c r="P51" s="12" t="s">
        <v>17</v>
      </c>
      <c r="Q51">
        <v>1</v>
      </c>
      <c r="R51">
        <f t="shared" si="30"/>
        <v>0</v>
      </c>
      <c r="S51">
        <f t="shared" si="31"/>
        <v>0</v>
      </c>
      <c r="T51">
        <f t="shared" si="32"/>
        <v>0</v>
      </c>
      <c r="U51">
        <f t="shared" si="33"/>
        <v>0</v>
      </c>
      <c r="V51">
        <f t="shared" si="34"/>
        <v>0</v>
      </c>
      <c r="W51">
        <f t="shared" si="35"/>
        <v>0</v>
      </c>
      <c r="X51">
        <f t="shared" si="36"/>
        <v>0</v>
      </c>
      <c r="Y51">
        <f t="shared" si="37"/>
        <v>0</v>
      </c>
      <c r="Z51">
        <f t="shared" si="38"/>
        <v>0</v>
      </c>
      <c r="AA51">
        <f t="shared" si="39"/>
        <v>0</v>
      </c>
      <c r="AB51">
        <f t="shared" si="40"/>
        <v>0</v>
      </c>
      <c r="AC51">
        <f t="shared" si="41"/>
        <v>0</v>
      </c>
      <c r="AD51">
        <f t="shared" si="42"/>
        <v>0</v>
      </c>
      <c r="AE51">
        <f t="shared" si="43"/>
        <v>0</v>
      </c>
      <c r="AF51">
        <f t="shared" si="44"/>
        <v>0</v>
      </c>
      <c r="AG51">
        <f t="shared" si="45"/>
        <v>0</v>
      </c>
      <c r="AH51">
        <f t="shared" si="46"/>
        <v>0</v>
      </c>
      <c r="AI51">
        <f t="shared" si="47"/>
        <v>0</v>
      </c>
      <c r="AJ51">
        <f t="shared" si="48"/>
        <v>0</v>
      </c>
      <c r="AK51">
        <f t="shared" si="49"/>
        <v>0</v>
      </c>
      <c r="AL51">
        <f t="shared" si="50"/>
        <v>0</v>
      </c>
      <c r="AM51">
        <f t="shared" si="51"/>
        <v>0</v>
      </c>
      <c r="AN51">
        <f t="shared" si="52"/>
        <v>0</v>
      </c>
      <c r="AO51">
        <f t="shared" si="53"/>
        <v>0</v>
      </c>
      <c r="AP51">
        <f t="shared" si="54"/>
        <v>0</v>
      </c>
      <c r="AQ51">
        <f t="shared" si="55"/>
        <v>0</v>
      </c>
      <c r="AR51">
        <f t="shared" si="56"/>
        <v>0</v>
      </c>
      <c r="AS51">
        <f t="shared" si="57"/>
        <v>0</v>
      </c>
      <c r="AT51">
        <f t="shared" si="58"/>
        <v>0</v>
      </c>
      <c r="AU51">
        <f t="shared" si="59"/>
        <v>0</v>
      </c>
    </row>
    <row r="52" spans="1:50" ht="21" customHeight="1" x14ac:dyDescent="0.3">
      <c r="A52" s="8" t="s">
        <v>129</v>
      </c>
      <c r="B52" s="8" t="s">
        <v>130</v>
      </c>
      <c r="C52" s="9" t="s">
        <v>62</v>
      </c>
      <c r="D52" s="10">
        <v>18</v>
      </c>
      <c r="E52" s="11"/>
      <c r="F52" s="11"/>
      <c r="G52" s="11"/>
      <c r="H52" s="11"/>
      <c r="I52" s="11"/>
      <c r="J52" s="11"/>
      <c r="K52" s="11"/>
      <c r="L52" s="11"/>
      <c r="M52" s="9"/>
      <c r="O52" t="str">
        <f>""</f>
        <v/>
      </c>
      <c r="P52" s="12" t="s">
        <v>17</v>
      </c>
      <c r="Q52">
        <v>1</v>
      </c>
      <c r="R52">
        <f t="shared" si="30"/>
        <v>0</v>
      </c>
      <c r="S52">
        <f t="shared" si="31"/>
        <v>0</v>
      </c>
      <c r="T52">
        <f t="shared" si="32"/>
        <v>0</v>
      </c>
      <c r="U52">
        <f t="shared" si="33"/>
        <v>0</v>
      </c>
      <c r="V52">
        <f t="shared" si="34"/>
        <v>0</v>
      </c>
      <c r="W52">
        <f t="shared" si="35"/>
        <v>0</v>
      </c>
      <c r="X52">
        <f t="shared" si="36"/>
        <v>0</v>
      </c>
      <c r="Y52">
        <f t="shared" si="37"/>
        <v>0</v>
      </c>
      <c r="Z52">
        <f t="shared" si="38"/>
        <v>0</v>
      </c>
      <c r="AA52">
        <f t="shared" si="39"/>
        <v>0</v>
      </c>
      <c r="AB52">
        <f t="shared" si="40"/>
        <v>0</v>
      </c>
      <c r="AC52">
        <f t="shared" si="41"/>
        <v>0</v>
      </c>
      <c r="AD52">
        <f t="shared" si="42"/>
        <v>0</v>
      </c>
      <c r="AE52">
        <f t="shared" si="43"/>
        <v>0</v>
      </c>
      <c r="AF52">
        <f t="shared" si="44"/>
        <v>0</v>
      </c>
      <c r="AG52">
        <f t="shared" si="45"/>
        <v>0</v>
      </c>
      <c r="AH52">
        <f t="shared" si="46"/>
        <v>0</v>
      </c>
      <c r="AI52">
        <f t="shared" si="47"/>
        <v>0</v>
      </c>
      <c r="AJ52">
        <f t="shared" si="48"/>
        <v>0</v>
      </c>
      <c r="AK52">
        <f t="shared" si="49"/>
        <v>0</v>
      </c>
      <c r="AL52">
        <f t="shared" si="50"/>
        <v>0</v>
      </c>
      <c r="AM52">
        <f t="shared" si="51"/>
        <v>0</v>
      </c>
      <c r="AN52">
        <f t="shared" si="52"/>
        <v>0</v>
      </c>
      <c r="AO52">
        <f t="shared" si="53"/>
        <v>0</v>
      </c>
      <c r="AP52">
        <f t="shared" si="54"/>
        <v>0</v>
      </c>
      <c r="AQ52">
        <f t="shared" si="55"/>
        <v>0</v>
      </c>
      <c r="AR52">
        <f t="shared" si="56"/>
        <v>0</v>
      </c>
      <c r="AS52">
        <f t="shared" si="57"/>
        <v>0</v>
      </c>
      <c r="AT52">
        <f t="shared" si="58"/>
        <v>0</v>
      </c>
      <c r="AU52">
        <f t="shared" si="59"/>
        <v>0</v>
      </c>
    </row>
    <row r="53" spans="1:50" ht="21" customHeight="1" x14ac:dyDescent="0.3">
      <c r="A53" s="8" t="s">
        <v>131</v>
      </c>
      <c r="B53" s="8" t="s">
        <v>132</v>
      </c>
      <c r="C53" s="9" t="s">
        <v>62</v>
      </c>
      <c r="D53" s="10">
        <v>4.2</v>
      </c>
      <c r="E53" s="11"/>
      <c r="F53" s="11"/>
      <c r="G53" s="11"/>
      <c r="H53" s="11"/>
      <c r="I53" s="11"/>
      <c r="J53" s="11"/>
      <c r="K53" s="11"/>
      <c r="L53" s="11"/>
      <c r="M53" s="9"/>
      <c r="O53" t="str">
        <f>""</f>
        <v/>
      </c>
      <c r="P53" s="12" t="s">
        <v>17</v>
      </c>
      <c r="Q53">
        <v>1</v>
      </c>
      <c r="R53">
        <f t="shared" si="30"/>
        <v>0</v>
      </c>
      <c r="S53">
        <f t="shared" si="31"/>
        <v>0</v>
      </c>
      <c r="T53">
        <f t="shared" si="32"/>
        <v>0</v>
      </c>
      <c r="U53">
        <f t="shared" si="33"/>
        <v>0</v>
      </c>
      <c r="V53">
        <f t="shared" si="34"/>
        <v>0</v>
      </c>
      <c r="W53">
        <f t="shared" si="35"/>
        <v>0</v>
      </c>
      <c r="X53">
        <f t="shared" si="36"/>
        <v>0</v>
      </c>
      <c r="Y53">
        <f t="shared" si="37"/>
        <v>0</v>
      </c>
      <c r="Z53">
        <f t="shared" si="38"/>
        <v>0</v>
      </c>
      <c r="AA53">
        <f t="shared" si="39"/>
        <v>0</v>
      </c>
      <c r="AB53">
        <f t="shared" si="40"/>
        <v>0</v>
      </c>
      <c r="AC53">
        <f t="shared" si="41"/>
        <v>0</v>
      </c>
      <c r="AD53">
        <f t="shared" si="42"/>
        <v>0</v>
      </c>
      <c r="AE53">
        <f t="shared" si="43"/>
        <v>0</v>
      </c>
      <c r="AF53">
        <f t="shared" si="44"/>
        <v>0</v>
      </c>
      <c r="AG53">
        <f t="shared" si="45"/>
        <v>0</v>
      </c>
      <c r="AH53">
        <f t="shared" si="46"/>
        <v>0</v>
      </c>
      <c r="AI53">
        <f t="shared" si="47"/>
        <v>0</v>
      </c>
      <c r="AJ53">
        <f t="shared" si="48"/>
        <v>0</v>
      </c>
      <c r="AK53">
        <f t="shared" si="49"/>
        <v>0</v>
      </c>
      <c r="AL53">
        <f t="shared" si="50"/>
        <v>0</v>
      </c>
      <c r="AM53">
        <f t="shared" si="51"/>
        <v>0</v>
      </c>
      <c r="AN53">
        <f t="shared" si="52"/>
        <v>0</v>
      </c>
      <c r="AO53">
        <f t="shared" si="53"/>
        <v>0</v>
      </c>
      <c r="AP53">
        <f t="shared" si="54"/>
        <v>0</v>
      </c>
      <c r="AQ53">
        <f t="shared" si="55"/>
        <v>0</v>
      </c>
      <c r="AR53">
        <f t="shared" si="56"/>
        <v>0</v>
      </c>
      <c r="AS53">
        <f t="shared" si="57"/>
        <v>0</v>
      </c>
      <c r="AT53">
        <f t="shared" si="58"/>
        <v>0</v>
      </c>
      <c r="AU53">
        <f t="shared" si="59"/>
        <v>0</v>
      </c>
    </row>
    <row r="54" spans="1:50" ht="21" customHeight="1" x14ac:dyDescent="0.3">
      <c r="A54" s="8" t="s">
        <v>133</v>
      </c>
      <c r="B54" s="8" t="s">
        <v>134</v>
      </c>
      <c r="C54" s="9" t="s">
        <v>62</v>
      </c>
      <c r="D54" s="10">
        <v>13</v>
      </c>
      <c r="E54" s="11"/>
      <c r="F54" s="11"/>
      <c r="G54" s="11"/>
      <c r="H54" s="11"/>
      <c r="I54" s="11"/>
      <c r="J54" s="11"/>
      <c r="K54" s="11"/>
      <c r="L54" s="11"/>
      <c r="M54" s="9"/>
      <c r="O54" t="str">
        <f>""</f>
        <v/>
      </c>
      <c r="P54" s="12" t="s">
        <v>17</v>
      </c>
      <c r="Q54">
        <v>1</v>
      </c>
      <c r="R54">
        <f t="shared" si="30"/>
        <v>0</v>
      </c>
      <c r="S54">
        <f t="shared" si="31"/>
        <v>0</v>
      </c>
      <c r="T54">
        <f t="shared" si="32"/>
        <v>0</v>
      </c>
      <c r="U54">
        <f t="shared" si="33"/>
        <v>0</v>
      </c>
      <c r="V54">
        <f t="shared" si="34"/>
        <v>0</v>
      </c>
      <c r="W54">
        <f t="shared" si="35"/>
        <v>0</v>
      </c>
      <c r="X54">
        <f t="shared" si="36"/>
        <v>0</v>
      </c>
      <c r="Y54">
        <f t="shared" si="37"/>
        <v>0</v>
      </c>
      <c r="Z54">
        <f t="shared" si="38"/>
        <v>0</v>
      </c>
      <c r="AA54">
        <f t="shared" si="39"/>
        <v>0</v>
      </c>
      <c r="AB54">
        <f t="shared" si="40"/>
        <v>0</v>
      </c>
      <c r="AC54">
        <f t="shared" si="41"/>
        <v>0</v>
      </c>
      <c r="AD54">
        <f t="shared" si="42"/>
        <v>0</v>
      </c>
      <c r="AE54">
        <f t="shared" si="43"/>
        <v>0</v>
      </c>
      <c r="AF54">
        <f t="shared" si="44"/>
        <v>0</v>
      </c>
      <c r="AG54">
        <f t="shared" si="45"/>
        <v>0</v>
      </c>
      <c r="AH54">
        <f t="shared" si="46"/>
        <v>0</v>
      </c>
      <c r="AI54">
        <f t="shared" si="47"/>
        <v>0</v>
      </c>
      <c r="AJ54">
        <f t="shared" si="48"/>
        <v>0</v>
      </c>
      <c r="AK54">
        <f t="shared" si="49"/>
        <v>0</v>
      </c>
      <c r="AL54">
        <f t="shared" si="50"/>
        <v>0</v>
      </c>
      <c r="AM54">
        <f t="shared" si="51"/>
        <v>0</v>
      </c>
      <c r="AN54">
        <f t="shared" si="52"/>
        <v>0</v>
      </c>
      <c r="AO54">
        <f t="shared" si="53"/>
        <v>0</v>
      </c>
      <c r="AP54">
        <f t="shared" si="54"/>
        <v>0</v>
      </c>
      <c r="AQ54">
        <f t="shared" si="55"/>
        <v>0</v>
      </c>
      <c r="AR54">
        <f t="shared" si="56"/>
        <v>0</v>
      </c>
      <c r="AS54">
        <f t="shared" si="57"/>
        <v>0</v>
      </c>
      <c r="AT54">
        <f t="shared" si="58"/>
        <v>0</v>
      </c>
      <c r="AU54">
        <f t="shared" si="59"/>
        <v>0</v>
      </c>
    </row>
    <row r="55" spans="1:50" ht="21" customHeight="1" x14ac:dyDescent="0.3">
      <c r="A55" s="8" t="s">
        <v>135</v>
      </c>
      <c r="B55" s="8" t="s">
        <v>136</v>
      </c>
      <c r="C55" s="9" t="s">
        <v>62</v>
      </c>
      <c r="D55" s="10">
        <v>13</v>
      </c>
      <c r="E55" s="11"/>
      <c r="F55" s="11"/>
      <c r="G55" s="11"/>
      <c r="H55" s="11"/>
      <c r="I55" s="11"/>
      <c r="J55" s="11"/>
      <c r="K55" s="11"/>
      <c r="L55" s="11"/>
      <c r="M55" s="10"/>
      <c r="O55" t="str">
        <f>"01"</f>
        <v>01</v>
      </c>
      <c r="P55" s="12" t="s">
        <v>17</v>
      </c>
      <c r="Q55">
        <v>1</v>
      </c>
      <c r="R55">
        <f t="shared" si="30"/>
        <v>0</v>
      </c>
      <c r="S55">
        <f t="shared" si="31"/>
        <v>0</v>
      </c>
      <c r="T55">
        <f t="shared" si="32"/>
        <v>0</v>
      </c>
      <c r="U55">
        <f t="shared" si="33"/>
        <v>0</v>
      </c>
      <c r="V55">
        <f t="shared" si="34"/>
        <v>0</v>
      </c>
      <c r="W55">
        <f t="shared" si="35"/>
        <v>0</v>
      </c>
      <c r="X55">
        <f t="shared" si="36"/>
        <v>0</v>
      </c>
      <c r="Y55">
        <f t="shared" si="37"/>
        <v>0</v>
      </c>
      <c r="Z55">
        <f t="shared" si="38"/>
        <v>0</v>
      </c>
      <c r="AA55">
        <f t="shared" si="39"/>
        <v>0</v>
      </c>
      <c r="AB55">
        <f t="shared" si="40"/>
        <v>0</v>
      </c>
      <c r="AC55">
        <f t="shared" si="41"/>
        <v>0</v>
      </c>
      <c r="AD55">
        <f t="shared" si="42"/>
        <v>0</v>
      </c>
      <c r="AE55">
        <f t="shared" si="43"/>
        <v>0</v>
      </c>
      <c r="AF55">
        <f t="shared" si="44"/>
        <v>0</v>
      </c>
      <c r="AG55">
        <f t="shared" si="45"/>
        <v>0</v>
      </c>
      <c r="AH55">
        <f t="shared" si="46"/>
        <v>0</v>
      </c>
      <c r="AI55">
        <f t="shared" si="47"/>
        <v>0</v>
      </c>
      <c r="AJ55">
        <f t="shared" si="48"/>
        <v>0</v>
      </c>
      <c r="AK55">
        <f t="shared" si="49"/>
        <v>0</v>
      </c>
      <c r="AL55">
        <f t="shared" si="50"/>
        <v>0</v>
      </c>
      <c r="AM55">
        <f t="shared" si="51"/>
        <v>0</v>
      </c>
      <c r="AN55">
        <f t="shared" si="52"/>
        <v>0</v>
      </c>
      <c r="AO55">
        <f t="shared" si="53"/>
        <v>0</v>
      </c>
      <c r="AP55">
        <f t="shared" si="54"/>
        <v>0</v>
      </c>
      <c r="AQ55">
        <f t="shared" si="55"/>
        <v>0</v>
      </c>
      <c r="AR55">
        <f t="shared" si="56"/>
        <v>0</v>
      </c>
      <c r="AS55">
        <f t="shared" si="57"/>
        <v>0</v>
      </c>
      <c r="AT55">
        <f t="shared" si="58"/>
        <v>0</v>
      </c>
      <c r="AU55">
        <f t="shared" si="59"/>
        <v>0</v>
      </c>
    </row>
    <row r="56" spans="1:50" ht="21" customHeight="1" x14ac:dyDescent="0.3">
      <c r="A56" s="8" t="s">
        <v>137</v>
      </c>
      <c r="B56" s="8" t="s">
        <v>138</v>
      </c>
      <c r="C56" s="9" t="s">
        <v>82</v>
      </c>
      <c r="D56" s="10">
        <v>535</v>
      </c>
      <c r="E56" s="11"/>
      <c r="F56" s="11"/>
      <c r="G56" s="11"/>
      <c r="H56" s="11"/>
      <c r="I56" s="11"/>
      <c r="J56" s="11"/>
      <c r="K56" s="11"/>
      <c r="L56" s="11"/>
      <c r="M56" s="9"/>
      <c r="O56" t="str">
        <f>""</f>
        <v/>
      </c>
      <c r="P56" s="12" t="s">
        <v>17</v>
      </c>
      <c r="Q56">
        <v>1</v>
      </c>
      <c r="R56">
        <f t="shared" si="30"/>
        <v>0</v>
      </c>
      <c r="S56">
        <f t="shared" si="31"/>
        <v>0</v>
      </c>
      <c r="T56">
        <f t="shared" si="32"/>
        <v>0</v>
      </c>
      <c r="U56">
        <f t="shared" si="33"/>
        <v>0</v>
      </c>
      <c r="V56">
        <f t="shared" si="34"/>
        <v>0</v>
      </c>
      <c r="W56">
        <f t="shared" si="35"/>
        <v>0</v>
      </c>
      <c r="X56">
        <f t="shared" si="36"/>
        <v>0</v>
      </c>
      <c r="Y56">
        <f t="shared" si="37"/>
        <v>0</v>
      </c>
      <c r="Z56">
        <f t="shared" si="38"/>
        <v>0</v>
      </c>
      <c r="AA56">
        <f t="shared" si="39"/>
        <v>0</v>
      </c>
      <c r="AB56">
        <f t="shared" si="40"/>
        <v>0</v>
      </c>
      <c r="AC56">
        <f t="shared" si="41"/>
        <v>0</v>
      </c>
      <c r="AD56">
        <f t="shared" si="42"/>
        <v>0</v>
      </c>
      <c r="AE56">
        <f t="shared" si="43"/>
        <v>0</v>
      </c>
      <c r="AF56">
        <f t="shared" si="44"/>
        <v>0</v>
      </c>
      <c r="AG56">
        <f t="shared" si="45"/>
        <v>0</v>
      </c>
      <c r="AH56">
        <f t="shared" si="46"/>
        <v>0</v>
      </c>
      <c r="AI56">
        <f t="shared" si="47"/>
        <v>0</v>
      </c>
      <c r="AJ56">
        <f t="shared" si="48"/>
        <v>0</v>
      </c>
      <c r="AK56">
        <f t="shared" si="49"/>
        <v>0</v>
      </c>
      <c r="AL56">
        <f t="shared" si="50"/>
        <v>0</v>
      </c>
      <c r="AM56">
        <f t="shared" si="51"/>
        <v>0</v>
      </c>
      <c r="AN56">
        <f t="shared" si="52"/>
        <v>0</v>
      </c>
      <c r="AO56">
        <f t="shared" si="53"/>
        <v>0</v>
      </c>
      <c r="AP56">
        <f t="shared" si="54"/>
        <v>0</v>
      </c>
      <c r="AQ56">
        <f t="shared" si="55"/>
        <v>0</v>
      </c>
      <c r="AR56">
        <f t="shared" si="56"/>
        <v>0</v>
      </c>
      <c r="AS56">
        <f t="shared" si="57"/>
        <v>0</v>
      </c>
      <c r="AT56">
        <f t="shared" si="58"/>
        <v>0</v>
      </c>
      <c r="AU56">
        <f t="shared" si="59"/>
        <v>0</v>
      </c>
    </row>
    <row r="57" spans="1:50" ht="21" customHeight="1" x14ac:dyDescent="0.3">
      <c r="A57" s="14" t="s">
        <v>63</v>
      </c>
      <c r="B57" s="15"/>
      <c r="C57" s="16"/>
      <c r="D57" s="16"/>
      <c r="E57" s="17"/>
      <c r="F57" s="17">
        <f>ROUNDDOWN(SUMIF(Q19:Q56, "1", F19:F56), 0)</f>
        <v>0</v>
      </c>
      <c r="G57" s="17"/>
      <c r="H57" s="17">
        <f>ROUNDDOWN(SUMIF(Q19:Q56, "1", H19:H56), 0)</f>
        <v>0</v>
      </c>
      <c r="I57" s="17"/>
      <c r="J57" s="17">
        <f>ROUNDDOWN(SUMIF(Q19:Q56, "1", J19:J56), 0)</f>
        <v>0</v>
      </c>
      <c r="K57" s="17"/>
      <c r="L57" s="17">
        <f>F57+H57+J57</f>
        <v>0</v>
      </c>
      <c r="M57" s="16"/>
      <c r="R57">
        <f t="shared" ref="R57:AX57" si="60">ROUNDDOWN(SUM(R19:R56), 0)</f>
        <v>0</v>
      </c>
      <c r="S57">
        <f t="shared" si="60"/>
        <v>0</v>
      </c>
      <c r="T57">
        <f t="shared" si="60"/>
        <v>0</v>
      </c>
      <c r="U57">
        <f t="shared" si="60"/>
        <v>0</v>
      </c>
      <c r="V57">
        <f t="shared" si="60"/>
        <v>0</v>
      </c>
      <c r="W57">
        <f t="shared" si="60"/>
        <v>0</v>
      </c>
      <c r="X57">
        <f t="shared" si="60"/>
        <v>0</v>
      </c>
      <c r="Y57">
        <f t="shared" si="60"/>
        <v>0</v>
      </c>
      <c r="Z57">
        <f t="shared" si="60"/>
        <v>0</v>
      </c>
      <c r="AA57">
        <f t="shared" si="60"/>
        <v>0</v>
      </c>
      <c r="AB57">
        <f t="shared" si="60"/>
        <v>0</v>
      </c>
      <c r="AC57">
        <f t="shared" si="60"/>
        <v>0</v>
      </c>
      <c r="AD57">
        <f t="shared" si="60"/>
        <v>0</v>
      </c>
      <c r="AE57">
        <f t="shared" si="60"/>
        <v>0</v>
      </c>
      <c r="AF57">
        <f t="shared" si="60"/>
        <v>0</v>
      </c>
      <c r="AG57">
        <f t="shared" si="60"/>
        <v>0</v>
      </c>
      <c r="AH57">
        <f t="shared" si="60"/>
        <v>0</v>
      </c>
      <c r="AI57">
        <f t="shared" si="60"/>
        <v>0</v>
      </c>
      <c r="AJ57">
        <f t="shared" si="60"/>
        <v>0</v>
      </c>
      <c r="AK57">
        <f t="shared" si="60"/>
        <v>0</v>
      </c>
      <c r="AL57">
        <f t="shared" si="60"/>
        <v>0</v>
      </c>
      <c r="AM57">
        <f t="shared" si="60"/>
        <v>0</v>
      </c>
      <c r="AN57">
        <f t="shared" si="60"/>
        <v>0</v>
      </c>
      <c r="AO57">
        <f t="shared" si="60"/>
        <v>0</v>
      </c>
      <c r="AP57">
        <f t="shared" si="60"/>
        <v>0</v>
      </c>
      <c r="AQ57">
        <f t="shared" si="60"/>
        <v>0</v>
      </c>
      <c r="AR57">
        <f t="shared" si="60"/>
        <v>0</v>
      </c>
      <c r="AS57">
        <f t="shared" si="60"/>
        <v>0</v>
      </c>
      <c r="AT57">
        <f t="shared" si="60"/>
        <v>0</v>
      </c>
      <c r="AU57">
        <f t="shared" si="60"/>
        <v>0</v>
      </c>
      <c r="AV57">
        <f t="shared" si="60"/>
        <v>0</v>
      </c>
      <c r="AW57">
        <f t="shared" si="60"/>
        <v>0</v>
      </c>
      <c r="AX57">
        <f t="shared" si="60"/>
        <v>0</v>
      </c>
    </row>
    <row r="58" spans="1:50" ht="21" customHeight="1" x14ac:dyDescent="0.3">
      <c r="A58" s="6" t="s">
        <v>139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50" ht="21" customHeight="1" x14ac:dyDescent="0.3">
      <c r="A59" s="8" t="s">
        <v>140</v>
      </c>
      <c r="B59" s="8" t="s">
        <v>141</v>
      </c>
      <c r="C59" s="9" t="s">
        <v>62</v>
      </c>
      <c r="D59" s="10">
        <v>135.62</v>
      </c>
      <c r="E59" s="11"/>
      <c r="F59" s="11"/>
      <c r="G59" s="11"/>
      <c r="H59" s="11"/>
      <c r="I59" s="11"/>
      <c r="J59" s="11"/>
      <c r="K59" s="11"/>
      <c r="L59" s="11"/>
      <c r="M59" s="9"/>
      <c r="O59" t="str">
        <f>""</f>
        <v/>
      </c>
      <c r="P59" s="12" t="s">
        <v>17</v>
      </c>
      <c r="Q59">
        <v>1</v>
      </c>
      <c r="R59">
        <f t="shared" ref="R59:R71" si="61">IF(P59="기계경비", J59, 0)</f>
        <v>0</v>
      </c>
      <c r="S59">
        <f t="shared" ref="S59:S71" si="62">IF(P59="운반비", J59, 0)</f>
        <v>0</v>
      </c>
      <c r="T59">
        <f t="shared" ref="T59:T71" si="63">IF(P59="작업부산물", F59, 0)</f>
        <v>0</v>
      </c>
      <c r="U59">
        <f t="shared" ref="U59:U71" si="64">IF(P59="관급", F59, 0)</f>
        <v>0</v>
      </c>
      <c r="V59">
        <f t="shared" ref="V59:V71" si="65">IF(P59="외주비", J59, 0)</f>
        <v>0</v>
      </c>
      <c r="W59">
        <f t="shared" ref="W59:W71" si="66">IF(P59="장비비", J59, 0)</f>
        <v>0</v>
      </c>
      <c r="X59">
        <f t="shared" ref="X59:X71" si="67">IF(P59="폐기물처리비", L59, 0)</f>
        <v>0</v>
      </c>
      <c r="Y59">
        <f t="shared" ref="Y59:Y71" si="68">IF(P59="가설비", J59, 0)</f>
        <v>0</v>
      </c>
      <c r="Z59">
        <f t="shared" ref="Z59:Z71" si="69">IF(P59="잡비제외분", F59, 0)</f>
        <v>0</v>
      </c>
      <c r="AA59">
        <f t="shared" ref="AA59:AA71" si="70">IF(P59="사급자재대", L59, 0)</f>
        <v>0</v>
      </c>
      <c r="AB59">
        <f t="shared" ref="AB59:AB71" si="71">IF(P59="관급자재대", L59, 0)</f>
        <v>0</v>
      </c>
      <c r="AC59">
        <f t="shared" ref="AC59:AC71" si="72">IF(P59="폐기물상차비", L59, 0)</f>
        <v>0</v>
      </c>
      <c r="AD59">
        <f t="shared" ref="AD59:AD71" si="73">IF(P59="고철처리비", L59, 0)</f>
        <v>0</v>
      </c>
      <c r="AE59">
        <f t="shared" ref="AE59:AE71" si="74">IF(P59="도급자시공관급자재대", L59, 0)</f>
        <v>0</v>
      </c>
      <c r="AF59">
        <f t="shared" ref="AF59:AF71" si="75">IF(P59="안전관리비", L59, 0)</f>
        <v>0</v>
      </c>
      <c r="AG59">
        <f t="shared" ref="AG59:AG71" si="76">IF(P59="품질관리비", L59, 0)</f>
        <v>0</v>
      </c>
      <c r="AH59">
        <f t="shared" ref="AH59:AH71" si="77">IF(P59="건설폐기물상차비", L59, 0)</f>
        <v>0</v>
      </c>
      <c r="AI59">
        <f t="shared" ref="AI59:AI71" si="78">IF(P59="사용자항목7", L59, 0)</f>
        <v>0</v>
      </c>
      <c r="AJ59">
        <f t="shared" ref="AJ59:AJ71" si="79">IF(P59="관급자시공관급자재대", L59, 0)</f>
        <v>0</v>
      </c>
      <c r="AK59">
        <f t="shared" ref="AK59:AK71" si="80">IF(P59="사용자항목9", L59, 0)</f>
        <v>0</v>
      </c>
      <c r="AL59">
        <f t="shared" ref="AL59:AL71" si="81">IF(P59="사용자항목10", L59, 0)</f>
        <v>0</v>
      </c>
      <c r="AM59">
        <f t="shared" ref="AM59:AM71" si="82">IF(P59="사용자항목11", L59, 0)</f>
        <v>0</v>
      </c>
      <c r="AN59">
        <f t="shared" ref="AN59:AN71" si="83">IF(P59="사용자항목12", L59, 0)</f>
        <v>0</v>
      </c>
      <c r="AO59">
        <f t="shared" ref="AO59:AO71" si="84">IF(P59="사용자항목13", L59, 0)</f>
        <v>0</v>
      </c>
      <c r="AP59">
        <f t="shared" ref="AP59:AP71" si="85">IF(P59="사용자항목14", L59, 0)</f>
        <v>0</v>
      </c>
      <c r="AQ59">
        <f t="shared" ref="AQ59:AQ71" si="86">IF(P59="사용자항목15", L59, 0)</f>
        <v>0</v>
      </c>
      <c r="AR59">
        <f t="shared" ref="AR59:AR71" si="87">IF(P59="사용자항목16", L59, 0)</f>
        <v>0</v>
      </c>
      <c r="AS59">
        <f t="shared" ref="AS59:AS71" si="88">IF(P59="사용자항목17", L59, 0)</f>
        <v>0</v>
      </c>
      <c r="AT59">
        <f t="shared" ref="AT59:AT71" si="89">IF(P59="사용자항목18", L59, 0)</f>
        <v>0</v>
      </c>
      <c r="AU59">
        <f t="shared" ref="AU59:AU71" si="90">IF(P59="사용자항목19", L59, 0)</f>
        <v>0</v>
      </c>
    </row>
    <row r="60" spans="1:50" ht="21" customHeight="1" x14ac:dyDescent="0.3">
      <c r="A60" s="8" t="s">
        <v>140</v>
      </c>
      <c r="B60" s="8" t="s">
        <v>142</v>
      </c>
      <c r="C60" s="9" t="s">
        <v>62</v>
      </c>
      <c r="D60" s="10">
        <v>45.82</v>
      </c>
      <c r="E60" s="11"/>
      <c r="F60" s="11"/>
      <c r="G60" s="11"/>
      <c r="H60" s="11"/>
      <c r="I60" s="11"/>
      <c r="J60" s="11"/>
      <c r="K60" s="11"/>
      <c r="L60" s="11"/>
      <c r="M60" s="9"/>
      <c r="O60" t="str">
        <f>""</f>
        <v/>
      </c>
      <c r="P60" s="12" t="s">
        <v>17</v>
      </c>
      <c r="Q60">
        <v>1</v>
      </c>
      <c r="R60">
        <f t="shared" si="61"/>
        <v>0</v>
      </c>
      <c r="S60">
        <f t="shared" si="62"/>
        <v>0</v>
      </c>
      <c r="T60">
        <f t="shared" si="63"/>
        <v>0</v>
      </c>
      <c r="U60">
        <f t="shared" si="64"/>
        <v>0</v>
      </c>
      <c r="V60">
        <f t="shared" si="65"/>
        <v>0</v>
      </c>
      <c r="W60">
        <f t="shared" si="66"/>
        <v>0</v>
      </c>
      <c r="X60">
        <f t="shared" si="67"/>
        <v>0</v>
      </c>
      <c r="Y60">
        <f t="shared" si="68"/>
        <v>0</v>
      </c>
      <c r="Z60">
        <f t="shared" si="69"/>
        <v>0</v>
      </c>
      <c r="AA60">
        <f t="shared" si="70"/>
        <v>0</v>
      </c>
      <c r="AB60">
        <f t="shared" si="71"/>
        <v>0</v>
      </c>
      <c r="AC60">
        <f t="shared" si="72"/>
        <v>0</v>
      </c>
      <c r="AD60">
        <f t="shared" si="73"/>
        <v>0</v>
      </c>
      <c r="AE60">
        <f t="shared" si="74"/>
        <v>0</v>
      </c>
      <c r="AF60">
        <f t="shared" si="75"/>
        <v>0</v>
      </c>
      <c r="AG60">
        <f t="shared" si="76"/>
        <v>0</v>
      </c>
      <c r="AH60">
        <f t="shared" si="77"/>
        <v>0</v>
      </c>
      <c r="AI60">
        <f t="shared" si="78"/>
        <v>0</v>
      </c>
      <c r="AJ60">
        <f t="shared" si="79"/>
        <v>0</v>
      </c>
      <c r="AK60">
        <f t="shared" si="80"/>
        <v>0</v>
      </c>
      <c r="AL60">
        <f t="shared" si="81"/>
        <v>0</v>
      </c>
      <c r="AM60">
        <f t="shared" si="82"/>
        <v>0</v>
      </c>
      <c r="AN60">
        <f t="shared" si="83"/>
        <v>0</v>
      </c>
      <c r="AO60">
        <f t="shared" si="84"/>
        <v>0</v>
      </c>
      <c r="AP60">
        <f t="shared" si="85"/>
        <v>0</v>
      </c>
      <c r="AQ60">
        <f t="shared" si="86"/>
        <v>0</v>
      </c>
      <c r="AR60">
        <f t="shared" si="87"/>
        <v>0</v>
      </c>
      <c r="AS60">
        <f t="shared" si="88"/>
        <v>0</v>
      </c>
      <c r="AT60">
        <f t="shared" si="89"/>
        <v>0</v>
      </c>
      <c r="AU60">
        <f t="shared" si="90"/>
        <v>0</v>
      </c>
    </row>
    <row r="61" spans="1:50" ht="21" customHeight="1" x14ac:dyDescent="0.3">
      <c r="A61" s="8" t="s">
        <v>140</v>
      </c>
      <c r="B61" s="8" t="s">
        <v>143</v>
      </c>
      <c r="C61" s="9" t="s">
        <v>82</v>
      </c>
      <c r="D61" s="10">
        <v>312.07</v>
      </c>
      <c r="E61" s="11"/>
      <c r="F61" s="11"/>
      <c r="G61" s="11"/>
      <c r="H61" s="11"/>
      <c r="I61" s="11"/>
      <c r="J61" s="11"/>
      <c r="K61" s="11"/>
      <c r="L61" s="11"/>
      <c r="M61" s="9"/>
      <c r="O61" t="str">
        <f>""</f>
        <v/>
      </c>
      <c r="P61" s="12" t="s">
        <v>17</v>
      </c>
      <c r="Q61">
        <v>1</v>
      </c>
      <c r="R61">
        <f t="shared" si="61"/>
        <v>0</v>
      </c>
      <c r="S61">
        <f t="shared" si="62"/>
        <v>0</v>
      </c>
      <c r="T61">
        <f t="shared" si="63"/>
        <v>0</v>
      </c>
      <c r="U61">
        <f t="shared" si="64"/>
        <v>0</v>
      </c>
      <c r="V61">
        <f t="shared" si="65"/>
        <v>0</v>
      </c>
      <c r="W61">
        <f t="shared" si="66"/>
        <v>0</v>
      </c>
      <c r="X61">
        <f t="shared" si="67"/>
        <v>0</v>
      </c>
      <c r="Y61">
        <f t="shared" si="68"/>
        <v>0</v>
      </c>
      <c r="Z61">
        <f t="shared" si="69"/>
        <v>0</v>
      </c>
      <c r="AA61">
        <f t="shared" si="70"/>
        <v>0</v>
      </c>
      <c r="AB61">
        <f t="shared" si="71"/>
        <v>0</v>
      </c>
      <c r="AC61">
        <f t="shared" si="72"/>
        <v>0</v>
      </c>
      <c r="AD61">
        <f t="shared" si="73"/>
        <v>0</v>
      </c>
      <c r="AE61">
        <f t="shared" si="74"/>
        <v>0</v>
      </c>
      <c r="AF61">
        <f t="shared" si="75"/>
        <v>0</v>
      </c>
      <c r="AG61">
        <f t="shared" si="76"/>
        <v>0</v>
      </c>
      <c r="AH61">
        <f t="shared" si="77"/>
        <v>0</v>
      </c>
      <c r="AI61">
        <f t="shared" si="78"/>
        <v>0</v>
      </c>
      <c r="AJ61">
        <f t="shared" si="79"/>
        <v>0</v>
      </c>
      <c r="AK61">
        <f t="shared" si="80"/>
        <v>0</v>
      </c>
      <c r="AL61">
        <f t="shared" si="81"/>
        <v>0</v>
      </c>
      <c r="AM61">
        <f t="shared" si="82"/>
        <v>0</v>
      </c>
      <c r="AN61">
        <f t="shared" si="83"/>
        <v>0</v>
      </c>
      <c r="AO61">
        <f t="shared" si="84"/>
        <v>0</v>
      </c>
      <c r="AP61">
        <f t="shared" si="85"/>
        <v>0</v>
      </c>
      <c r="AQ61">
        <f t="shared" si="86"/>
        <v>0</v>
      </c>
      <c r="AR61">
        <f t="shared" si="87"/>
        <v>0</v>
      </c>
      <c r="AS61">
        <f t="shared" si="88"/>
        <v>0</v>
      </c>
      <c r="AT61">
        <f t="shared" si="89"/>
        <v>0</v>
      </c>
      <c r="AU61">
        <f t="shared" si="90"/>
        <v>0</v>
      </c>
    </row>
    <row r="62" spans="1:50" ht="21" customHeight="1" x14ac:dyDescent="0.3">
      <c r="A62" s="8" t="s">
        <v>140</v>
      </c>
      <c r="B62" s="8" t="s">
        <v>144</v>
      </c>
      <c r="C62" s="9" t="s">
        <v>82</v>
      </c>
      <c r="D62" s="10">
        <v>651.28</v>
      </c>
      <c r="E62" s="11"/>
      <c r="F62" s="11"/>
      <c r="G62" s="11"/>
      <c r="H62" s="11"/>
      <c r="I62" s="11"/>
      <c r="J62" s="11"/>
      <c r="K62" s="11"/>
      <c r="L62" s="11"/>
      <c r="M62" s="9"/>
      <c r="O62" t="str">
        <f>""</f>
        <v/>
      </c>
      <c r="P62" s="12" t="s">
        <v>17</v>
      </c>
      <c r="Q62">
        <v>1</v>
      </c>
      <c r="R62">
        <f t="shared" si="61"/>
        <v>0</v>
      </c>
      <c r="S62">
        <f t="shared" si="62"/>
        <v>0</v>
      </c>
      <c r="T62">
        <f t="shared" si="63"/>
        <v>0</v>
      </c>
      <c r="U62">
        <f t="shared" si="64"/>
        <v>0</v>
      </c>
      <c r="V62">
        <f t="shared" si="65"/>
        <v>0</v>
      </c>
      <c r="W62">
        <f t="shared" si="66"/>
        <v>0</v>
      </c>
      <c r="X62">
        <f t="shared" si="67"/>
        <v>0</v>
      </c>
      <c r="Y62">
        <f t="shared" si="68"/>
        <v>0</v>
      </c>
      <c r="Z62">
        <f t="shared" si="69"/>
        <v>0</v>
      </c>
      <c r="AA62">
        <f t="shared" si="70"/>
        <v>0</v>
      </c>
      <c r="AB62">
        <f t="shared" si="71"/>
        <v>0</v>
      </c>
      <c r="AC62">
        <f t="shared" si="72"/>
        <v>0</v>
      </c>
      <c r="AD62">
        <f t="shared" si="73"/>
        <v>0</v>
      </c>
      <c r="AE62">
        <f t="shared" si="74"/>
        <v>0</v>
      </c>
      <c r="AF62">
        <f t="shared" si="75"/>
        <v>0</v>
      </c>
      <c r="AG62">
        <f t="shared" si="76"/>
        <v>0</v>
      </c>
      <c r="AH62">
        <f t="shared" si="77"/>
        <v>0</v>
      </c>
      <c r="AI62">
        <f t="shared" si="78"/>
        <v>0</v>
      </c>
      <c r="AJ62">
        <f t="shared" si="79"/>
        <v>0</v>
      </c>
      <c r="AK62">
        <f t="shared" si="80"/>
        <v>0</v>
      </c>
      <c r="AL62">
        <f t="shared" si="81"/>
        <v>0</v>
      </c>
      <c r="AM62">
        <f t="shared" si="82"/>
        <v>0</v>
      </c>
      <c r="AN62">
        <f t="shared" si="83"/>
        <v>0</v>
      </c>
      <c r="AO62">
        <f t="shared" si="84"/>
        <v>0</v>
      </c>
      <c r="AP62">
        <f t="shared" si="85"/>
        <v>0</v>
      </c>
      <c r="AQ62">
        <f t="shared" si="86"/>
        <v>0</v>
      </c>
      <c r="AR62">
        <f t="shared" si="87"/>
        <v>0</v>
      </c>
      <c r="AS62">
        <f t="shared" si="88"/>
        <v>0</v>
      </c>
      <c r="AT62">
        <f t="shared" si="89"/>
        <v>0</v>
      </c>
      <c r="AU62">
        <f t="shared" si="90"/>
        <v>0</v>
      </c>
    </row>
    <row r="63" spans="1:50" ht="21" customHeight="1" x14ac:dyDescent="0.3">
      <c r="A63" s="8" t="s">
        <v>140</v>
      </c>
      <c r="B63" s="8" t="s">
        <v>145</v>
      </c>
      <c r="C63" s="9" t="s">
        <v>82</v>
      </c>
      <c r="D63" s="10">
        <v>417.71</v>
      </c>
      <c r="E63" s="11"/>
      <c r="F63" s="11"/>
      <c r="G63" s="11"/>
      <c r="H63" s="11"/>
      <c r="I63" s="11"/>
      <c r="J63" s="11"/>
      <c r="K63" s="11"/>
      <c r="L63" s="11"/>
      <c r="M63" s="9"/>
      <c r="O63" t="str">
        <f>""</f>
        <v/>
      </c>
      <c r="P63" s="12" t="s">
        <v>17</v>
      </c>
      <c r="Q63">
        <v>1</v>
      </c>
      <c r="R63">
        <f t="shared" si="61"/>
        <v>0</v>
      </c>
      <c r="S63">
        <f t="shared" si="62"/>
        <v>0</v>
      </c>
      <c r="T63">
        <f t="shared" si="63"/>
        <v>0</v>
      </c>
      <c r="U63">
        <f t="shared" si="64"/>
        <v>0</v>
      </c>
      <c r="V63">
        <f t="shared" si="65"/>
        <v>0</v>
      </c>
      <c r="W63">
        <f t="shared" si="66"/>
        <v>0</v>
      </c>
      <c r="X63">
        <f t="shared" si="67"/>
        <v>0</v>
      </c>
      <c r="Y63">
        <f t="shared" si="68"/>
        <v>0</v>
      </c>
      <c r="Z63">
        <f t="shared" si="69"/>
        <v>0</v>
      </c>
      <c r="AA63">
        <f t="shared" si="70"/>
        <v>0</v>
      </c>
      <c r="AB63">
        <f t="shared" si="71"/>
        <v>0</v>
      </c>
      <c r="AC63">
        <f t="shared" si="72"/>
        <v>0</v>
      </c>
      <c r="AD63">
        <f t="shared" si="73"/>
        <v>0</v>
      </c>
      <c r="AE63">
        <f t="shared" si="74"/>
        <v>0</v>
      </c>
      <c r="AF63">
        <f t="shared" si="75"/>
        <v>0</v>
      </c>
      <c r="AG63">
        <f t="shared" si="76"/>
        <v>0</v>
      </c>
      <c r="AH63">
        <f t="shared" si="77"/>
        <v>0</v>
      </c>
      <c r="AI63">
        <f t="shared" si="78"/>
        <v>0</v>
      </c>
      <c r="AJ63">
        <f t="shared" si="79"/>
        <v>0</v>
      </c>
      <c r="AK63">
        <f t="shared" si="80"/>
        <v>0</v>
      </c>
      <c r="AL63">
        <f t="shared" si="81"/>
        <v>0</v>
      </c>
      <c r="AM63">
        <f t="shared" si="82"/>
        <v>0</v>
      </c>
      <c r="AN63">
        <f t="shared" si="83"/>
        <v>0</v>
      </c>
      <c r="AO63">
        <f t="shared" si="84"/>
        <v>0</v>
      </c>
      <c r="AP63">
        <f t="shared" si="85"/>
        <v>0</v>
      </c>
      <c r="AQ63">
        <f t="shared" si="86"/>
        <v>0</v>
      </c>
      <c r="AR63">
        <f t="shared" si="87"/>
        <v>0</v>
      </c>
      <c r="AS63">
        <f t="shared" si="88"/>
        <v>0</v>
      </c>
      <c r="AT63">
        <f t="shared" si="89"/>
        <v>0</v>
      </c>
      <c r="AU63">
        <f t="shared" si="90"/>
        <v>0</v>
      </c>
    </row>
    <row r="64" spans="1:50" ht="21" customHeight="1" x14ac:dyDescent="0.3">
      <c r="A64" s="8" t="s">
        <v>146</v>
      </c>
      <c r="B64" s="8" t="s">
        <v>147</v>
      </c>
      <c r="C64" s="9" t="s">
        <v>82</v>
      </c>
      <c r="D64" s="10">
        <v>18.5</v>
      </c>
      <c r="E64" s="11"/>
      <c r="F64" s="11"/>
      <c r="G64" s="11"/>
      <c r="H64" s="11"/>
      <c r="I64" s="11"/>
      <c r="J64" s="11"/>
      <c r="K64" s="11"/>
      <c r="L64" s="11"/>
      <c r="M64" s="9"/>
      <c r="O64" t="str">
        <f>""</f>
        <v/>
      </c>
      <c r="P64" s="12" t="s">
        <v>17</v>
      </c>
      <c r="Q64">
        <v>1</v>
      </c>
      <c r="R64">
        <f t="shared" si="61"/>
        <v>0</v>
      </c>
      <c r="S64">
        <f t="shared" si="62"/>
        <v>0</v>
      </c>
      <c r="T64">
        <f t="shared" si="63"/>
        <v>0</v>
      </c>
      <c r="U64">
        <f t="shared" si="64"/>
        <v>0</v>
      </c>
      <c r="V64">
        <f t="shared" si="65"/>
        <v>0</v>
      </c>
      <c r="W64">
        <f t="shared" si="66"/>
        <v>0</v>
      </c>
      <c r="X64">
        <f t="shared" si="67"/>
        <v>0</v>
      </c>
      <c r="Y64">
        <f t="shared" si="68"/>
        <v>0</v>
      </c>
      <c r="Z64">
        <f t="shared" si="69"/>
        <v>0</v>
      </c>
      <c r="AA64">
        <f t="shared" si="70"/>
        <v>0</v>
      </c>
      <c r="AB64">
        <f t="shared" si="71"/>
        <v>0</v>
      </c>
      <c r="AC64">
        <f t="shared" si="72"/>
        <v>0</v>
      </c>
      <c r="AD64">
        <f t="shared" si="73"/>
        <v>0</v>
      </c>
      <c r="AE64">
        <f t="shared" si="74"/>
        <v>0</v>
      </c>
      <c r="AF64">
        <f t="shared" si="75"/>
        <v>0</v>
      </c>
      <c r="AG64">
        <f t="shared" si="76"/>
        <v>0</v>
      </c>
      <c r="AH64">
        <f t="shared" si="77"/>
        <v>0</v>
      </c>
      <c r="AI64">
        <f t="shared" si="78"/>
        <v>0</v>
      </c>
      <c r="AJ64">
        <f t="shared" si="79"/>
        <v>0</v>
      </c>
      <c r="AK64">
        <f t="shared" si="80"/>
        <v>0</v>
      </c>
      <c r="AL64">
        <f t="shared" si="81"/>
        <v>0</v>
      </c>
      <c r="AM64">
        <f t="shared" si="82"/>
        <v>0</v>
      </c>
      <c r="AN64">
        <f t="shared" si="83"/>
        <v>0</v>
      </c>
      <c r="AO64">
        <f t="shared" si="84"/>
        <v>0</v>
      </c>
      <c r="AP64">
        <f t="shared" si="85"/>
        <v>0</v>
      </c>
      <c r="AQ64">
        <f t="shared" si="86"/>
        <v>0</v>
      </c>
      <c r="AR64">
        <f t="shared" si="87"/>
        <v>0</v>
      </c>
      <c r="AS64">
        <f t="shared" si="88"/>
        <v>0</v>
      </c>
      <c r="AT64">
        <f t="shared" si="89"/>
        <v>0</v>
      </c>
      <c r="AU64">
        <f t="shared" si="90"/>
        <v>0</v>
      </c>
    </row>
    <row r="65" spans="1:50" ht="21" customHeight="1" x14ac:dyDescent="0.3">
      <c r="A65" s="8" t="s">
        <v>146</v>
      </c>
      <c r="B65" s="8" t="s">
        <v>148</v>
      </c>
      <c r="C65" s="9" t="s">
        <v>62</v>
      </c>
      <c r="D65" s="10">
        <v>8.4</v>
      </c>
      <c r="E65" s="11"/>
      <c r="F65" s="11"/>
      <c r="G65" s="11"/>
      <c r="H65" s="11"/>
      <c r="I65" s="11"/>
      <c r="J65" s="11"/>
      <c r="K65" s="11"/>
      <c r="L65" s="11"/>
      <c r="M65" s="9"/>
      <c r="O65" t="str">
        <f>""</f>
        <v/>
      </c>
      <c r="P65" s="12" t="s">
        <v>17</v>
      </c>
      <c r="Q65">
        <v>1</v>
      </c>
      <c r="R65">
        <f t="shared" si="61"/>
        <v>0</v>
      </c>
      <c r="S65">
        <f t="shared" si="62"/>
        <v>0</v>
      </c>
      <c r="T65">
        <f t="shared" si="63"/>
        <v>0</v>
      </c>
      <c r="U65">
        <f t="shared" si="64"/>
        <v>0</v>
      </c>
      <c r="V65">
        <f t="shared" si="65"/>
        <v>0</v>
      </c>
      <c r="W65">
        <f t="shared" si="66"/>
        <v>0</v>
      </c>
      <c r="X65">
        <f t="shared" si="67"/>
        <v>0</v>
      </c>
      <c r="Y65">
        <f t="shared" si="68"/>
        <v>0</v>
      </c>
      <c r="Z65">
        <f t="shared" si="69"/>
        <v>0</v>
      </c>
      <c r="AA65">
        <f t="shared" si="70"/>
        <v>0</v>
      </c>
      <c r="AB65">
        <f t="shared" si="71"/>
        <v>0</v>
      </c>
      <c r="AC65">
        <f t="shared" si="72"/>
        <v>0</v>
      </c>
      <c r="AD65">
        <f t="shared" si="73"/>
        <v>0</v>
      </c>
      <c r="AE65">
        <f t="shared" si="74"/>
        <v>0</v>
      </c>
      <c r="AF65">
        <f t="shared" si="75"/>
        <v>0</v>
      </c>
      <c r="AG65">
        <f t="shared" si="76"/>
        <v>0</v>
      </c>
      <c r="AH65">
        <f t="shared" si="77"/>
        <v>0</v>
      </c>
      <c r="AI65">
        <f t="shared" si="78"/>
        <v>0</v>
      </c>
      <c r="AJ65">
        <f t="shared" si="79"/>
        <v>0</v>
      </c>
      <c r="AK65">
        <f t="shared" si="80"/>
        <v>0</v>
      </c>
      <c r="AL65">
        <f t="shared" si="81"/>
        <v>0</v>
      </c>
      <c r="AM65">
        <f t="shared" si="82"/>
        <v>0</v>
      </c>
      <c r="AN65">
        <f t="shared" si="83"/>
        <v>0</v>
      </c>
      <c r="AO65">
        <f t="shared" si="84"/>
        <v>0</v>
      </c>
      <c r="AP65">
        <f t="shared" si="85"/>
        <v>0</v>
      </c>
      <c r="AQ65">
        <f t="shared" si="86"/>
        <v>0</v>
      </c>
      <c r="AR65">
        <f t="shared" si="87"/>
        <v>0</v>
      </c>
      <c r="AS65">
        <f t="shared" si="88"/>
        <v>0</v>
      </c>
      <c r="AT65">
        <f t="shared" si="89"/>
        <v>0</v>
      </c>
      <c r="AU65">
        <f t="shared" si="90"/>
        <v>0</v>
      </c>
    </row>
    <row r="66" spans="1:50" ht="21" customHeight="1" x14ac:dyDescent="0.3">
      <c r="A66" s="8" t="s">
        <v>149</v>
      </c>
      <c r="B66" s="8" t="s">
        <v>150</v>
      </c>
      <c r="C66" s="9" t="s">
        <v>82</v>
      </c>
      <c r="D66" s="10">
        <v>22.16</v>
      </c>
      <c r="E66" s="11"/>
      <c r="F66" s="11"/>
      <c r="G66" s="11"/>
      <c r="H66" s="11"/>
      <c r="I66" s="11"/>
      <c r="J66" s="11"/>
      <c r="K66" s="11"/>
      <c r="L66" s="11"/>
      <c r="M66" s="9"/>
      <c r="O66" t="str">
        <f>""</f>
        <v/>
      </c>
      <c r="P66" s="12" t="s">
        <v>17</v>
      </c>
      <c r="Q66">
        <v>1</v>
      </c>
      <c r="R66">
        <f t="shared" si="61"/>
        <v>0</v>
      </c>
      <c r="S66">
        <f t="shared" si="62"/>
        <v>0</v>
      </c>
      <c r="T66">
        <f t="shared" si="63"/>
        <v>0</v>
      </c>
      <c r="U66">
        <f t="shared" si="64"/>
        <v>0</v>
      </c>
      <c r="V66">
        <f t="shared" si="65"/>
        <v>0</v>
      </c>
      <c r="W66">
        <f t="shared" si="66"/>
        <v>0</v>
      </c>
      <c r="X66">
        <f t="shared" si="67"/>
        <v>0</v>
      </c>
      <c r="Y66">
        <f t="shared" si="68"/>
        <v>0</v>
      </c>
      <c r="Z66">
        <f t="shared" si="69"/>
        <v>0</v>
      </c>
      <c r="AA66">
        <f t="shared" si="70"/>
        <v>0</v>
      </c>
      <c r="AB66">
        <f t="shared" si="71"/>
        <v>0</v>
      </c>
      <c r="AC66">
        <f t="shared" si="72"/>
        <v>0</v>
      </c>
      <c r="AD66">
        <f t="shared" si="73"/>
        <v>0</v>
      </c>
      <c r="AE66">
        <f t="shared" si="74"/>
        <v>0</v>
      </c>
      <c r="AF66">
        <f t="shared" si="75"/>
        <v>0</v>
      </c>
      <c r="AG66">
        <f t="shared" si="76"/>
        <v>0</v>
      </c>
      <c r="AH66">
        <f t="shared" si="77"/>
        <v>0</v>
      </c>
      <c r="AI66">
        <f t="shared" si="78"/>
        <v>0</v>
      </c>
      <c r="AJ66">
        <f t="shared" si="79"/>
        <v>0</v>
      </c>
      <c r="AK66">
        <f t="shared" si="80"/>
        <v>0</v>
      </c>
      <c r="AL66">
        <f t="shared" si="81"/>
        <v>0</v>
      </c>
      <c r="AM66">
        <f t="shared" si="82"/>
        <v>0</v>
      </c>
      <c r="AN66">
        <f t="shared" si="83"/>
        <v>0</v>
      </c>
      <c r="AO66">
        <f t="shared" si="84"/>
        <v>0</v>
      </c>
      <c r="AP66">
        <f t="shared" si="85"/>
        <v>0</v>
      </c>
      <c r="AQ66">
        <f t="shared" si="86"/>
        <v>0</v>
      </c>
      <c r="AR66">
        <f t="shared" si="87"/>
        <v>0</v>
      </c>
      <c r="AS66">
        <f t="shared" si="88"/>
        <v>0</v>
      </c>
      <c r="AT66">
        <f t="shared" si="89"/>
        <v>0</v>
      </c>
      <c r="AU66">
        <f t="shared" si="90"/>
        <v>0</v>
      </c>
    </row>
    <row r="67" spans="1:50" ht="21" customHeight="1" x14ac:dyDescent="0.3">
      <c r="A67" s="8" t="s">
        <v>151</v>
      </c>
      <c r="B67" s="8" t="s">
        <v>152</v>
      </c>
      <c r="C67" s="9" t="s">
        <v>62</v>
      </c>
      <c r="D67" s="10">
        <v>15.72</v>
      </c>
      <c r="E67" s="11"/>
      <c r="F67" s="11"/>
      <c r="G67" s="11"/>
      <c r="H67" s="11"/>
      <c r="I67" s="11"/>
      <c r="J67" s="11"/>
      <c r="K67" s="11"/>
      <c r="L67" s="11"/>
      <c r="M67" s="9"/>
      <c r="O67" t="str">
        <f>""</f>
        <v/>
      </c>
      <c r="P67" s="12" t="s">
        <v>17</v>
      </c>
      <c r="Q67">
        <v>1</v>
      </c>
      <c r="R67">
        <f t="shared" si="61"/>
        <v>0</v>
      </c>
      <c r="S67">
        <f t="shared" si="62"/>
        <v>0</v>
      </c>
      <c r="T67">
        <f t="shared" si="63"/>
        <v>0</v>
      </c>
      <c r="U67">
        <f t="shared" si="64"/>
        <v>0</v>
      </c>
      <c r="V67">
        <f t="shared" si="65"/>
        <v>0</v>
      </c>
      <c r="W67">
        <f t="shared" si="66"/>
        <v>0</v>
      </c>
      <c r="X67">
        <f t="shared" si="67"/>
        <v>0</v>
      </c>
      <c r="Y67">
        <f t="shared" si="68"/>
        <v>0</v>
      </c>
      <c r="Z67">
        <f t="shared" si="69"/>
        <v>0</v>
      </c>
      <c r="AA67">
        <f t="shared" si="70"/>
        <v>0</v>
      </c>
      <c r="AB67">
        <f t="shared" si="71"/>
        <v>0</v>
      </c>
      <c r="AC67">
        <f t="shared" si="72"/>
        <v>0</v>
      </c>
      <c r="AD67">
        <f t="shared" si="73"/>
        <v>0</v>
      </c>
      <c r="AE67">
        <f t="shared" si="74"/>
        <v>0</v>
      </c>
      <c r="AF67">
        <f t="shared" si="75"/>
        <v>0</v>
      </c>
      <c r="AG67">
        <f t="shared" si="76"/>
        <v>0</v>
      </c>
      <c r="AH67">
        <f t="shared" si="77"/>
        <v>0</v>
      </c>
      <c r="AI67">
        <f t="shared" si="78"/>
        <v>0</v>
      </c>
      <c r="AJ67">
        <f t="shared" si="79"/>
        <v>0</v>
      </c>
      <c r="AK67">
        <f t="shared" si="80"/>
        <v>0</v>
      </c>
      <c r="AL67">
        <f t="shared" si="81"/>
        <v>0</v>
      </c>
      <c r="AM67">
        <f t="shared" si="82"/>
        <v>0</v>
      </c>
      <c r="AN67">
        <f t="shared" si="83"/>
        <v>0</v>
      </c>
      <c r="AO67">
        <f t="shared" si="84"/>
        <v>0</v>
      </c>
      <c r="AP67">
        <f t="shared" si="85"/>
        <v>0</v>
      </c>
      <c r="AQ67">
        <f t="shared" si="86"/>
        <v>0</v>
      </c>
      <c r="AR67">
        <f t="shared" si="87"/>
        <v>0</v>
      </c>
      <c r="AS67">
        <f t="shared" si="88"/>
        <v>0</v>
      </c>
      <c r="AT67">
        <f t="shared" si="89"/>
        <v>0</v>
      </c>
      <c r="AU67">
        <f t="shared" si="90"/>
        <v>0</v>
      </c>
    </row>
    <row r="68" spans="1:50" ht="21" customHeight="1" x14ac:dyDescent="0.3">
      <c r="A68" s="8" t="s">
        <v>153</v>
      </c>
      <c r="B68" s="8" t="s">
        <v>154</v>
      </c>
      <c r="C68" s="9" t="s">
        <v>62</v>
      </c>
      <c r="D68" s="10">
        <v>98.71</v>
      </c>
      <c r="E68" s="11"/>
      <c r="F68" s="11"/>
      <c r="G68" s="11"/>
      <c r="H68" s="11"/>
      <c r="I68" s="11"/>
      <c r="J68" s="11"/>
      <c r="K68" s="11"/>
      <c r="L68" s="11"/>
      <c r="M68" s="9"/>
      <c r="O68" t="str">
        <f>""</f>
        <v/>
      </c>
      <c r="P68" s="12" t="s">
        <v>17</v>
      </c>
      <c r="Q68">
        <v>1</v>
      </c>
      <c r="R68">
        <f t="shared" si="61"/>
        <v>0</v>
      </c>
      <c r="S68">
        <f t="shared" si="62"/>
        <v>0</v>
      </c>
      <c r="T68">
        <f t="shared" si="63"/>
        <v>0</v>
      </c>
      <c r="U68">
        <f t="shared" si="64"/>
        <v>0</v>
      </c>
      <c r="V68">
        <f t="shared" si="65"/>
        <v>0</v>
      </c>
      <c r="W68">
        <f t="shared" si="66"/>
        <v>0</v>
      </c>
      <c r="X68">
        <f t="shared" si="67"/>
        <v>0</v>
      </c>
      <c r="Y68">
        <f t="shared" si="68"/>
        <v>0</v>
      </c>
      <c r="Z68">
        <f t="shared" si="69"/>
        <v>0</v>
      </c>
      <c r="AA68">
        <f t="shared" si="70"/>
        <v>0</v>
      </c>
      <c r="AB68">
        <f t="shared" si="71"/>
        <v>0</v>
      </c>
      <c r="AC68">
        <f t="shared" si="72"/>
        <v>0</v>
      </c>
      <c r="AD68">
        <f t="shared" si="73"/>
        <v>0</v>
      </c>
      <c r="AE68">
        <f t="shared" si="74"/>
        <v>0</v>
      </c>
      <c r="AF68">
        <f t="shared" si="75"/>
        <v>0</v>
      </c>
      <c r="AG68">
        <f t="shared" si="76"/>
        <v>0</v>
      </c>
      <c r="AH68">
        <f t="shared" si="77"/>
        <v>0</v>
      </c>
      <c r="AI68">
        <f t="shared" si="78"/>
        <v>0</v>
      </c>
      <c r="AJ68">
        <f t="shared" si="79"/>
        <v>0</v>
      </c>
      <c r="AK68">
        <f t="shared" si="80"/>
        <v>0</v>
      </c>
      <c r="AL68">
        <f t="shared" si="81"/>
        <v>0</v>
      </c>
      <c r="AM68">
        <f t="shared" si="82"/>
        <v>0</v>
      </c>
      <c r="AN68">
        <f t="shared" si="83"/>
        <v>0</v>
      </c>
      <c r="AO68">
        <f t="shared" si="84"/>
        <v>0</v>
      </c>
      <c r="AP68">
        <f t="shared" si="85"/>
        <v>0</v>
      </c>
      <c r="AQ68">
        <f t="shared" si="86"/>
        <v>0</v>
      </c>
      <c r="AR68">
        <f t="shared" si="87"/>
        <v>0</v>
      </c>
      <c r="AS68">
        <f t="shared" si="88"/>
        <v>0</v>
      </c>
      <c r="AT68">
        <f t="shared" si="89"/>
        <v>0</v>
      </c>
      <c r="AU68">
        <f t="shared" si="90"/>
        <v>0</v>
      </c>
    </row>
    <row r="69" spans="1:50" ht="21" customHeight="1" x14ac:dyDescent="0.3">
      <c r="A69" s="8" t="s">
        <v>155</v>
      </c>
      <c r="B69" s="8" t="s">
        <v>156</v>
      </c>
      <c r="C69" s="9" t="s">
        <v>62</v>
      </c>
      <c r="D69" s="10">
        <v>11.46</v>
      </c>
      <c r="E69" s="11"/>
      <c r="F69" s="11"/>
      <c r="G69" s="11"/>
      <c r="H69" s="11"/>
      <c r="I69" s="11"/>
      <c r="J69" s="11"/>
      <c r="K69" s="11"/>
      <c r="L69" s="11"/>
      <c r="M69" s="9"/>
      <c r="O69" t="str">
        <f>""</f>
        <v/>
      </c>
      <c r="P69" s="12" t="s">
        <v>17</v>
      </c>
      <c r="Q69">
        <v>1</v>
      </c>
      <c r="R69">
        <f t="shared" si="61"/>
        <v>0</v>
      </c>
      <c r="S69">
        <f t="shared" si="62"/>
        <v>0</v>
      </c>
      <c r="T69">
        <f t="shared" si="63"/>
        <v>0</v>
      </c>
      <c r="U69">
        <f t="shared" si="64"/>
        <v>0</v>
      </c>
      <c r="V69">
        <f t="shared" si="65"/>
        <v>0</v>
      </c>
      <c r="W69">
        <f t="shared" si="66"/>
        <v>0</v>
      </c>
      <c r="X69">
        <f t="shared" si="67"/>
        <v>0</v>
      </c>
      <c r="Y69">
        <f t="shared" si="68"/>
        <v>0</v>
      </c>
      <c r="Z69">
        <f t="shared" si="69"/>
        <v>0</v>
      </c>
      <c r="AA69">
        <f t="shared" si="70"/>
        <v>0</v>
      </c>
      <c r="AB69">
        <f t="shared" si="71"/>
        <v>0</v>
      </c>
      <c r="AC69">
        <f t="shared" si="72"/>
        <v>0</v>
      </c>
      <c r="AD69">
        <f t="shared" si="73"/>
        <v>0</v>
      </c>
      <c r="AE69">
        <f t="shared" si="74"/>
        <v>0</v>
      </c>
      <c r="AF69">
        <f t="shared" si="75"/>
        <v>0</v>
      </c>
      <c r="AG69">
        <f t="shared" si="76"/>
        <v>0</v>
      </c>
      <c r="AH69">
        <f t="shared" si="77"/>
        <v>0</v>
      </c>
      <c r="AI69">
        <f t="shared" si="78"/>
        <v>0</v>
      </c>
      <c r="AJ69">
        <f t="shared" si="79"/>
        <v>0</v>
      </c>
      <c r="AK69">
        <f t="shared" si="80"/>
        <v>0</v>
      </c>
      <c r="AL69">
        <f t="shared" si="81"/>
        <v>0</v>
      </c>
      <c r="AM69">
        <f t="shared" si="82"/>
        <v>0</v>
      </c>
      <c r="AN69">
        <f t="shared" si="83"/>
        <v>0</v>
      </c>
      <c r="AO69">
        <f t="shared" si="84"/>
        <v>0</v>
      </c>
      <c r="AP69">
        <f t="shared" si="85"/>
        <v>0</v>
      </c>
      <c r="AQ69">
        <f t="shared" si="86"/>
        <v>0</v>
      </c>
      <c r="AR69">
        <f t="shared" si="87"/>
        <v>0</v>
      </c>
      <c r="AS69">
        <f t="shared" si="88"/>
        <v>0</v>
      </c>
      <c r="AT69">
        <f t="shared" si="89"/>
        <v>0</v>
      </c>
      <c r="AU69">
        <f t="shared" si="90"/>
        <v>0</v>
      </c>
    </row>
    <row r="70" spans="1:50" ht="21" customHeight="1" x14ac:dyDescent="0.3">
      <c r="A70" s="8" t="s">
        <v>157</v>
      </c>
      <c r="B70" s="8" t="s">
        <v>158</v>
      </c>
      <c r="C70" s="9" t="s">
        <v>62</v>
      </c>
      <c r="D70" s="10">
        <v>3.2</v>
      </c>
      <c r="E70" s="11"/>
      <c r="F70" s="11"/>
      <c r="G70" s="11"/>
      <c r="H70" s="11"/>
      <c r="I70" s="11"/>
      <c r="J70" s="11"/>
      <c r="K70" s="11"/>
      <c r="L70" s="11"/>
      <c r="M70" s="9"/>
      <c r="O70" t="str">
        <f>""</f>
        <v/>
      </c>
      <c r="P70" s="12" t="s">
        <v>17</v>
      </c>
      <c r="Q70">
        <v>1</v>
      </c>
      <c r="R70">
        <f t="shared" si="61"/>
        <v>0</v>
      </c>
      <c r="S70">
        <f t="shared" si="62"/>
        <v>0</v>
      </c>
      <c r="T70">
        <f t="shared" si="63"/>
        <v>0</v>
      </c>
      <c r="U70">
        <f t="shared" si="64"/>
        <v>0</v>
      </c>
      <c r="V70">
        <f t="shared" si="65"/>
        <v>0</v>
      </c>
      <c r="W70">
        <f t="shared" si="66"/>
        <v>0</v>
      </c>
      <c r="X70">
        <f t="shared" si="67"/>
        <v>0</v>
      </c>
      <c r="Y70">
        <f t="shared" si="68"/>
        <v>0</v>
      </c>
      <c r="Z70">
        <f t="shared" si="69"/>
        <v>0</v>
      </c>
      <c r="AA70">
        <f t="shared" si="70"/>
        <v>0</v>
      </c>
      <c r="AB70">
        <f t="shared" si="71"/>
        <v>0</v>
      </c>
      <c r="AC70">
        <f t="shared" si="72"/>
        <v>0</v>
      </c>
      <c r="AD70">
        <f t="shared" si="73"/>
        <v>0</v>
      </c>
      <c r="AE70">
        <f t="shared" si="74"/>
        <v>0</v>
      </c>
      <c r="AF70">
        <f t="shared" si="75"/>
        <v>0</v>
      </c>
      <c r="AG70">
        <f t="shared" si="76"/>
        <v>0</v>
      </c>
      <c r="AH70">
        <f t="shared" si="77"/>
        <v>0</v>
      </c>
      <c r="AI70">
        <f t="shared" si="78"/>
        <v>0</v>
      </c>
      <c r="AJ70">
        <f t="shared" si="79"/>
        <v>0</v>
      </c>
      <c r="AK70">
        <f t="shared" si="80"/>
        <v>0</v>
      </c>
      <c r="AL70">
        <f t="shared" si="81"/>
        <v>0</v>
      </c>
      <c r="AM70">
        <f t="shared" si="82"/>
        <v>0</v>
      </c>
      <c r="AN70">
        <f t="shared" si="83"/>
        <v>0</v>
      </c>
      <c r="AO70">
        <f t="shared" si="84"/>
        <v>0</v>
      </c>
      <c r="AP70">
        <f t="shared" si="85"/>
        <v>0</v>
      </c>
      <c r="AQ70">
        <f t="shared" si="86"/>
        <v>0</v>
      </c>
      <c r="AR70">
        <f t="shared" si="87"/>
        <v>0</v>
      </c>
      <c r="AS70">
        <f t="shared" si="88"/>
        <v>0</v>
      </c>
      <c r="AT70">
        <f t="shared" si="89"/>
        <v>0</v>
      </c>
      <c r="AU70">
        <f t="shared" si="90"/>
        <v>0</v>
      </c>
    </row>
    <row r="71" spans="1:50" ht="21" customHeight="1" x14ac:dyDescent="0.3">
      <c r="A71" s="8" t="s">
        <v>159</v>
      </c>
      <c r="B71" s="8" t="s">
        <v>160</v>
      </c>
      <c r="C71" s="9" t="s">
        <v>82</v>
      </c>
      <c r="D71" s="10">
        <v>5.54</v>
      </c>
      <c r="E71" s="11"/>
      <c r="F71" s="11"/>
      <c r="G71" s="11"/>
      <c r="H71" s="11"/>
      <c r="I71" s="11"/>
      <c r="J71" s="11"/>
      <c r="K71" s="11"/>
      <c r="L71" s="11"/>
      <c r="M71" s="9"/>
      <c r="O71" t="str">
        <f>""</f>
        <v/>
      </c>
      <c r="P71" s="12" t="s">
        <v>17</v>
      </c>
      <c r="Q71">
        <v>1</v>
      </c>
      <c r="R71">
        <f t="shared" si="61"/>
        <v>0</v>
      </c>
      <c r="S71">
        <f t="shared" si="62"/>
        <v>0</v>
      </c>
      <c r="T71">
        <f t="shared" si="63"/>
        <v>0</v>
      </c>
      <c r="U71">
        <f t="shared" si="64"/>
        <v>0</v>
      </c>
      <c r="V71">
        <f t="shared" si="65"/>
        <v>0</v>
      </c>
      <c r="W71">
        <f t="shared" si="66"/>
        <v>0</v>
      </c>
      <c r="X71">
        <f t="shared" si="67"/>
        <v>0</v>
      </c>
      <c r="Y71">
        <f t="shared" si="68"/>
        <v>0</v>
      </c>
      <c r="Z71">
        <f t="shared" si="69"/>
        <v>0</v>
      </c>
      <c r="AA71">
        <f t="shared" si="70"/>
        <v>0</v>
      </c>
      <c r="AB71">
        <f t="shared" si="71"/>
        <v>0</v>
      </c>
      <c r="AC71">
        <f t="shared" si="72"/>
        <v>0</v>
      </c>
      <c r="AD71">
        <f t="shared" si="73"/>
        <v>0</v>
      </c>
      <c r="AE71">
        <f t="shared" si="74"/>
        <v>0</v>
      </c>
      <c r="AF71">
        <f t="shared" si="75"/>
        <v>0</v>
      </c>
      <c r="AG71">
        <f t="shared" si="76"/>
        <v>0</v>
      </c>
      <c r="AH71">
        <f t="shared" si="77"/>
        <v>0</v>
      </c>
      <c r="AI71">
        <f t="shared" si="78"/>
        <v>0</v>
      </c>
      <c r="AJ71">
        <f t="shared" si="79"/>
        <v>0</v>
      </c>
      <c r="AK71">
        <f t="shared" si="80"/>
        <v>0</v>
      </c>
      <c r="AL71">
        <f t="shared" si="81"/>
        <v>0</v>
      </c>
      <c r="AM71">
        <f t="shared" si="82"/>
        <v>0</v>
      </c>
      <c r="AN71">
        <f t="shared" si="83"/>
        <v>0</v>
      </c>
      <c r="AO71">
        <f t="shared" si="84"/>
        <v>0</v>
      </c>
      <c r="AP71">
        <f t="shared" si="85"/>
        <v>0</v>
      </c>
      <c r="AQ71">
        <f t="shared" si="86"/>
        <v>0</v>
      </c>
      <c r="AR71">
        <f t="shared" si="87"/>
        <v>0</v>
      </c>
      <c r="AS71">
        <f t="shared" si="88"/>
        <v>0</v>
      </c>
      <c r="AT71">
        <f t="shared" si="89"/>
        <v>0</v>
      </c>
      <c r="AU71">
        <f t="shared" si="90"/>
        <v>0</v>
      </c>
    </row>
    <row r="72" spans="1:50" ht="21" customHeight="1" x14ac:dyDescent="0.3">
      <c r="A72" s="13"/>
      <c r="B72" s="13"/>
      <c r="C72" s="10"/>
      <c r="D72" s="10"/>
      <c r="E72" s="11"/>
      <c r="F72" s="11"/>
      <c r="G72" s="11"/>
      <c r="H72" s="11"/>
      <c r="I72" s="11"/>
      <c r="J72" s="11"/>
      <c r="K72" s="11"/>
      <c r="L72" s="11"/>
      <c r="M72" s="10"/>
    </row>
    <row r="73" spans="1:50" ht="21" customHeight="1" x14ac:dyDescent="0.3">
      <c r="A73" s="14" t="s">
        <v>63</v>
      </c>
      <c r="B73" s="15"/>
      <c r="C73" s="16"/>
      <c r="D73" s="16"/>
      <c r="E73" s="17"/>
      <c r="F73" s="17">
        <f>ROUNDDOWN(SUMIF(Q59:Q72, "1", F59:F72), 0)</f>
        <v>0</v>
      </c>
      <c r="G73" s="17"/>
      <c r="H73" s="17">
        <f>ROUNDDOWN(SUMIF(Q59:Q72, "1", H59:H72), 0)</f>
        <v>0</v>
      </c>
      <c r="I73" s="17"/>
      <c r="J73" s="17">
        <f>ROUNDDOWN(SUMIF(Q59:Q72, "1", J59:J72), 0)</f>
        <v>0</v>
      </c>
      <c r="K73" s="17"/>
      <c r="L73" s="17">
        <f>F73+H73+J73</f>
        <v>0</v>
      </c>
      <c r="M73" s="16"/>
      <c r="R73">
        <f>ROUNDDOWN(SUM(R59:R71), 0)</f>
        <v>0</v>
      </c>
      <c r="S73">
        <f>ROUNDDOWN(SUM(S59:S71), 0)</f>
        <v>0</v>
      </c>
      <c r="T73">
        <f>ROUNDDOWN(SUM(T59:T71), 0)</f>
        <v>0</v>
      </c>
      <c r="U73">
        <f>ROUNDDOWN(SUM(U59:U71), 0)</f>
        <v>0</v>
      </c>
      <c r="V73">
        <f>ROUNDDOWN(SUM(V59:V71), 0)</f>
        <v>0</v>
      </c>
      <c r="W73">
        <f>ROUNDDOWN(SUM(W59:W71), 0)</f>
        <v>0</v>
      </c>
      <c r="X73">
        <f>ROUNDDOWN(SUM(X59:X71), 0)</f>
        <v>0</v>
      </c>
      <c r="Y73">
        <f>ROUNDDOWN(SUM(Y59:Y71), 0)</f>
        <v>0</v>
      </c>
      <c r="Z73">
        <f>ROUNDDOWN(SUM(Z59:Z71), 0)</f>
        <v>0</v>
      </c>
      <c r="AA73">
        <f>ROUNDDOWN(SUM(AA59:AA71), 0)</f>
        <v>0</v>
      </c>
      <c r="AB73">
        <f>ROUNDDOWN(SUM(AB59:AB71), 0)</f>
        <v>0</v>
      </c>
      <c r="AC73">
        <f>ROUNDDOWN(SUM(AC59:AC71), 0)</f>
        <v>0</v>
      </c>
      <c r="AD73">
        <f>ROUNDDOWN(SUM(AD59:AD71), 0)</f>
        <v>0</v>
      </c>
      <c r="AE73">
        <f>ROUNDDOWN(SUM(AE59:AE71), 0)</f>
        <v>0</v>
      </c>
      <c r="AF73">
        <f>ROUNDDOWN(SUM(AF59:AF71), 0)</f>
        <v>0</v>
      </c>
      <c r="AG73">
        <f>ROUNDDOWN(SUM(AG59:AG71), 0)</f>
        <v>0</v>
      </c>
      <c r="AH73">
        <f>ROUNDDOWN(SUM(AH59:AH71), 0)</f>
        <v>0</v>
      </c>
      <c r="AI73">
        <f>ROUNDDOWN(SUM(AI59:AI71), 0)</f>
        <v>0</v>
      </c>
      <c r="AJ73">
        <f>ROUNDDOWN(SUM(AJ59:AJ71), 0)</f>
        <v>0</v>
      </c>
      <c r="AK73">
        <f>ROUNDDOWN(SUM(AK59:AK71), 0)</f>
        <v>0</v>
      </c>
      <c r="AL73">
        <f>ROUNDDOWN(SUM(AL59:AL71), 0)</f>
        <v>0</v>
      </c>
      <c r="AM73">
        <f>ROUNDDOWN(SUM(AM59:AM71), 0)</f>
        <v>0</v>
      </c>
      <c r="AN73">
        <f>ROUNDDOWN(SUM(AN59:AN71), 0)</f>
        <v>0</v>
      </c>
      <c r="AO73">
        <f>ROUNDDOWN(SUM(AO59:AO71), 0)</f>
        <v>0</v>
      </c>
      <c r="AP73">
        <f>ROUNDDOWN(SUM(AP59:AP71), 0)</f>
        <v>0</v>
      </c>
      <c r="AQ73">
        <f>ROUNDDOWN(SUM(AQ59:AQ71), 0)</f>
        <v>0</v>
      </c>
      <c r="AR73">
        <f>ROUNDDOWN(SUM(AR59:AR71), 0)</f>
        <v>0</v>
      </c>
      <c r="AS73">
        <f>ROUNDDOWN(SUM(AS59:AS71), 0)</f>
        <v>0</v>
      </c>
      <c r="AT73">
        <f>ROUNDDOWN(SUM(AT59:AT71), 0)</f>
        <v>0</v>
      </c>
      <c r="AU73">
        <f>ROUNDDOWN(SUM(AU59:AU71), 0)</f>
        <v>0</v>
      </c>
      <c r="AV73">
        <f>ROUNDDOWN(SUM(AV59:AV71), 0)</f>
        <v>0</v>
      </c>
      <c r="AW73">
        <f>ROUNDDOWN(SUM(AW59:AW71), 0)</f>
        <v>0</v>
      </c>
      <c r="AX73">
        <f>ROUNDDOWN(SUM(AX59:AX71), 0)</f>
        <v>0</v>
      </c>
    </row>
    <row r="74" spans="1:50" ht="21" customHeight="1" x14ac:dyDescent="0.3">
      <c r="A74" s="6" t="s">
        <v>161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50" ht="21" customHeight="1" x14ac:dyDescent="0.3">
      <c r="A75" s="8" t="s">
        <v>162</v>
      </c>
      <c r="B75" s="8" t="s">
        <v>163</v>
      </c>
      <c r="C75" s="9" t="s">
        <v>164</v>
      </c>
      <c r="D75" s="10">
        <v>6</v>
      </c>
      <c r="E75" s="11"/>
      <c r="F75" s="11"/>
      <c r="G75" s="11"/>
      <c r="H75" s="11"/>
      <c r="I75" s="11"/>
      <c r="J75" s="11"/>
      <c r="K75" s="11"/>
      <c r="L75" s="11"/>
      <c r="M75" s="9"/>
      <c r="O75" t="str">
        <f>""</f>
        <v/>
      </c>
      <c r="P75" s="12" t="s">
        <v>17</v>
      </c>
      <c r="Q75">
        <v>1</v>
      </c>
      <c r="R75">
        <f>IF(P75="기계경비", J75, 0)</f>
        <v>0</v>
      </c>
      <c r="S75">
        <f>IF(P75="운반비", J75, 0)</f>
        <v>0</v>
      </c>
      <c r="T75">
        <f>IF(P75="작업부산물", F75, 0)</f>
        <v>0</v>
      </c>
      <c r="U75">
        <f>IF(P75="관급", F75, 0)</f>
        <v>0</v>
      </c>
      <c r="V75">
        <f>IF(P75="외주비", J75, 0)</f>
        <v>0</v>
      </c>
      <c r="W75">
        <f>IF(P75="장비비", J75, 0)</f>
        <v>0</v>
      </c>
      <c r="X75">
        <f>IF(P75="폐기물처리비", L75, 0)</f>
        <v>0</v>
      </c>
      <c r="Y75">
        <f>IF(P75="가설비", J75, 0)</f>
        <v>0</v>
      </c>
      <c r="Z75">
        <f>IF(P75="잡비제외분", F75, 0)</f>
        <v>0</v>
      </c>
      <c r="AA75">
        <f>IF(P75="사급자재대", L75, 0)</f>
        <v>0</v>
      </c>
      <c r="AB75">
        <f>IF(P75="관급자재대", L75, 0)</f>
        <v>0</v>
      </c>
      <c r="AC75">
        <f>IF(P75="폐기물상차비", L75, 0)</f>
        <v>0</v>
      </c>
      <c r="AD75">
        <f>IF(P75="고철처리비", L75, 0)</f>
        <v>0</v>
      </c>
      <c r="AE75">
        <f>IF(P75="도급자시공관급자재대", L75, 0)</f>
        <v>0</v>
      </c>
      <c r="AF75">
        <f>IF(P75="안전관리비", L75, 0)</f>
        <v>0</v>
      </c>
      <c r="AG75">
        <f>IF(P75="품질관리비", L75, 0)</f>
        <v>0</v>
      </c>
      <c r="AH75">
        <f>IF(P75="건설폐기물상차비", L75, 0)</f>
        <v>0</v>
      </c>
      <c r="AI75">
        <f>IF(P75="사용자항목7", L75, 0)</f>
        <v>0</v>
      </c>
      <c r="AJ75">
        <f>IF(P75="관급자시공관급자재대", L75, 0)</f>
        <v>0</v>
      </c>
      <c r="AK75">
        <f>IF(P75="사용자항목9", L75, 0)</f>
        <v>0</v>
      </c>
      <c r="AL75">
        <f>IF(P75="사용자항목10", L75, 0)</f>
        <v>0</v>
      </c>
      <c r="AM75">
        <f>IF(P75="사용자항목11", L75, 0)</f>
        <v>0</v>
      </c>
      <c r="AN75">
        <f>IF(P75="사용자항목12", L75, 0)</f>
        <v>0</v>
      </c>
      <c r="AO75">
        <f>IF(P75="사용자항목13", L75, 0)</f>
        <v>0</v>
      </c>
      <c r="AP75">
        <f>IF(P75="사용자항목14", L75, 0)</f>
        <v>0</v>
      </c>
      <c r="AQ75">
        <f>IF(P75="사용자항목15", L75, 0)</f>
        <v>0</v>
      </c>
      <c r="AR75">
        <f>IF(P75="사용자항목16", L75, 0)</f>
        <v>0</v>
      </c>
      <c r="AS75">
        <f>IF(P75="사용자항목17", L75, 0)</f>
        <v>0</v>
      </c>
      <c r="AT75">
        <f>IF(P75="사용자항목18", L75, 0)</f>
        <v>0</v>
      </c>
      <c r="AU75">
        <f>IF(P75="사용자항목19", L75, 0)</f>
        <v>0</v>
      </c>
    </row>
    <row r="76" spans="1:50" ht="21" customHeight="1" x14ac:dyDescent="0.3">
      <c r="A76" s="8" t="s">
        <v>165</v>
      </c>
      <c r="B76" s="8" t="s">
        <v>138</v>
      </c>
      <c r="C76" s="9" t="s">
        <v>82</v>
      </c>
      <c r="D76" s="10">
        <v>61</v>
      </c>
      <c r="E76" s="11"/>
      <c r="F76" s="11"/>
      <c r="G76" s="11"/>
      <c r="H76" s="11"/>
      <c r="I76" s="11"/>
      <c r="J76" s="11"/>
      <c r="K76" s="11"/>
      <c r="L76" s="11"/>
      <c r="M76" s="9"/>
      <c r="O76" t="str">
        <f>""</f>
        <v/>
      </c>
      <c r="P76" s="12" t="s">
        <v>17</v>
      </c>
      <c r="Q76">
        <v>1</v>
      </c>
      <c r="R76">
        <f>IF(P76="기계경비", J76, 0)</f>
        <v>0</v>
      </c>
      <c r="S76">
        <f>IF(P76="운반비", J76, 0)</f>
        <v>0</v>
      </c>
      <c r="T76">
        <f>IF(P76="작업부산물", F76, 0)</f>
        <v>0</v>
      </c>
      <c r="U76">
        <f>IF(P76="관급", F76, 0)</f>
        <v>0</v>
      </c>
      <c r="V76">
        <f>IF(P76="외주비", J76, 0)</f>
        <v>0</v>
      </c>
      <c r="W76">
        <f>IF(P76="장비비", J76, 0)</f>
        <v>0</v>
      </c>
      <c r="X76">
        <f>IF(P76="폐기물처리비", L76, 0)</f>
        <v>0</v>
      </c>
      <c r="Y76">
        <f>IF(P76="가설비", J76, 0)</f>
        <v>0</v>
      </c>
      <c r="Z76">
        <f>IF(P76="잡비제외분", F76, 0)</f>
        <v>0</v>
      </c>
      <c r="AA76">
        <f>IF(P76="사급자재대", L76, 0)</f>
        <v>0</v>
      </c>
      <c r="AB76">
        <f>IF(P76="관급자재대", L76, 0)</f>
        <v>0</v>
      </c>
      <c r="AC76">
        <f>IF(P76="폐기물상차비", L76, 0)</f>
        <v>0</v>
      </c>
      <c r="AD76">
        <f>IF(P76="고철처리비", L76, 0)</f>
        <v>0</v>
      </c>
      <c r="AE76">
        <f>IF(P76="도급자시공관급자재대", L76, 0)</f>
        <v>0</v>
      </c>
      <c r="AF76">
        <f>IF(P76="안전관리비", L76, 0)</f>
        <v>0</v>
      </c>
      <c r="AG76">
        <f>IF(P76="품질관리비", L76, 0)</f>
        <v>0</v>
      </c>
      <c r="AH76">
        <f>IF(P76="건설폐기물상차비", L76, 0)</f>
        <v>0</v>
      </c>
      <c r="AI76">
        <f>IF(P76="사용자항목7", L76, 0)</f>
        <v>0</v>
      </c>
      <c r="AJ76">
        <f>IF(P76="관급자시공관급자재대", L76, 0)</f>
        <v>0</v>
      </c>
      <c r="AK76">
        <f>IF(P76="사용자항목9", L76, 0)</f>
        <v>0</v>
      </c>
      <c r="AL76">
        <f>IF(P76="사용자항목10", L76, 0)</f>
        <v>0</v>
      </c>
      <c r="AM76">
        <f>IF(P76="사용자항목11", L76, 0)</f>
        <v>0</v>
      </c>
      <c r="AN76">
        <f>IF(P76="사용자항목12", L76, 0)</f>
        <v>0</v>
      </c>
      <c r="AO76">
        <f>IF(P76="사용자항목13", L76, 0)</f>
        <v>0</v>
      </c>
      <c r="AP76">
        <f>IF(P76="사용자항목14", L76, 0)</f>
        <v>0</v>
      </c>
      <c r="AQ76">
        <f>IF(P76="사용자항목15", L76, 0)</f>
        <v>0</v>
      </c>
      <c r="AR76">
        <f>IF(P76="사용자항목16", L76, 0)</f>
        <v>0</v>
      </c>
      <c r="AS76">
        <f>IF(P76="사용자항목17", L76, 0)</f>
        <v>0</v>
      </c>
      <c r="AT76">
        <f>IF(P76="사용자항목18", L76, 0)</f>
        <v>0</v>
      </c>
      <c r="AU76">
        <f>IF(P76="사용자항목19", L76, 0)</f>
        <v>0</v>
      </c>
    </row>
    <row r="77" spans="1:50" ht="21" customHeight="1" x14ac:dyDescent="0.3">
      <c r="A77" s="8" t="s">
        <v>166</v>
      </c>
      <c r="B77" s="8" t="s">
        <v>167</v>
      </c>
      <c r="C77" s="9" t="s">
        <v>168</v>
      </c>
      <c r="D77" s="10">
        <v>31</v>
      </c>
      <c r="E77" s="11"/>
      <c r="F77" s="11"/>
      <c r="G77" s="11"/>
      <c r="H77" s="11"/>
      <c r="I77" s="11"/>
      <c r="J77" s="11"/>
      <c r="K77" s="11"/>
      <c r="L77" s="11"/>
      <c r="M77" s="9"/>
      <c r="O77" t="str">
        <f>""</f>
        <v/>
      </c>
      <c r="P77" s="12" t="s">
        <v>17</v>
      </c>
      <c r="Q77">
        <v>1</v>
      </c>
      <c r="R77">
        <f>IF(P77="기계경비", J77, 0)</f>
        <v>0</v>
      </c>
      <c r="S77">
        <f>IF(P77="운반비", J77, 0)</f>
        <v>0</v>
      </c>
      <c r="T77">
        <f>IF(P77="작업부산물", F77, 0)</f>
        <v>0</v>
      </c>
      <c r="U77">
        <f>IF(P77="관급", F77, 0)</f>
        <v>0</v>
      </c>
      <c r="V77">
        <f>IF(P77="외주비", J77, 0)</f>
        <v>0</v>
      </c>
      <c r="W77">
        <f>IF(P77="장비비", J77, 0)</f>
        <v>0</v>
      </c>
      <c r="X77">
        <f>IF(P77="폐기물처리비", L77, 0)</f>
        <v>0</v>
      </c>
      <c r="Y77">
        <f>IF(P77="가설비", J77, 0)</f>
        <v>0</v>
      </c>
      <c r="Z77">
        <f>IF(P77="잡비제외분", F77, 0)</f>
        <v>0</v>
      </c>
      <c r="AA77">
        <f>IF(P77="사급자재대", L77, 0)</f>
        <v>0</v>
      </c>
      <c r="AB77">
        <f>IF(P77="관급자재대", L77, 0)</f>
        <v>0</v>
      </c>
      <c r="AC77">
        <f>IF(P77="폐기물상차비", L77, 0)</f>
        <v>0</v>
      </c>
      <c r="AD77">
        <f>IF(P77="고철처리비", L77, 0)</f>
        <v>0</v>
      </c>
      <c r="AE77">
        <f>IF(P77="도급자시공관급자재대", L77, 0)</f>
        <v>0</v>
      </c>
      <c r="AF77">
        <f>IF(P77="안전관리비", L77, 0)</f>
        <v>0</v>
      </c>
      <c r="AG77">
        <f>IF(P77="품질관리비", L77, 0)</f>
        <v>0</v>
      </c>
      <c r="AH77">
        <f>IF(P77="건설폐기물상차비", L77, 0)</f>
        <v>0</v>
      </c>
      <c r="AI77">
        <f>IF(P77="사용자항목7", L77, 0)</f>
        <v>0</v>
      </c>
      <c r="AJ77">
        <f>IF(P77="관급자시공관급자재대", L77, 0)</f>
        <v>0</v>
      </c>
      <c r="AK77">
        <f>IF(P77="사용자항목9", L77, 0)</f>
        <v>0</v>
      </c>
      <c r="AL77">
        <f>IF(P77="사용자항목10", L77, 0)</f>
        <v>0</v>
      </c>
      <c r="AM77">
        <f>IF(P77="사용자항목11", L77, 0)</f>
        <v>0</v>
      </c>
      <c r="AN77">
        <f>IF(P77="사용자항목12", L77, 0)</f>
        <v>0</v>
      </c>
      <c r="AO77">
        <f>IF(P77="사용자항목13", L77, 0)</f>
        <v>0</v>
      </c>
      <c r="AP77">
        <f>IF(P77="사용자항목14", L77, 0)</f>
        <v>0</v>
      </c>
      <c r="AQ77">
        <f>IF(P77="사용자항목15", L77, 0)</f>
        <v>0</v>
      </c>
      <c r="AR77">
        <f>IF(P77="사용자항목16", L77, 0)</f>
        <v>0</v>
      </c>
      <c r="AS77">
        <f>IF(P77="사용자항목17", L77, 0)</f>
        <v>0</v>
      </c>
      <c r="AT77">
        <f>IF(P77="사용자항목18", L77, 0)</f>
        <v>0</v>
      </c>
      <c r="AU77">
        <f>IF(P77="사용자항목19", L77, 0)</f>
        <v>0</v>
      </c>
    </row>
    <row r="78" spans="1:50" ht="21" customHeight="1" x14ac:dyDescent="0.3">
      <c r="A78" s="13"/>
      <c r="B78" s="13"/>
      <c r="C78" s="10"/>
      <c r="D78" s="10"/>
      <c r="E78" s="11"/>
      <c r="F78" s="11"/>
      <c r="G78" s="11"/>
      <c r="H78" s="11"/>
      <c r="I78" s="11"/>
      <c r="J78" s="11"/>
      <c r="K78" s="11"/>
      <c r="L78" s="11"/>
      <c r="M78" s="10"/>
    </row>
    <row r="79" spans="1:50" ht="21" customHeight="1" x14ac:dyDescent="0.3">
      <c r="A79" s="14" t="s">
        <v>63</v>
      </c>
      <c r="B79" s="15"/>
      <c r="C79" s="16"/>
      <c r="D79" s="16"/>
      <c r="E79" s="17"/>
      <c r="F79" s="17">
        <f>ROUNDDOWN(SUMIF(Q75:Q78, "1", F75:F78), 0)</f>
        <v>0</v>
      </c>
      <c r="G79" s="17"/>
      <c r="H79" s="17">
        <f>ROUNDDOWN(SUMIF(Q75:Q78, "1", H75:H78), 0)</f>
        <v>0</v>
      </c>
      <c r="I79" s="17"/>
      <c r="J79" s="17">
        <f>ROUNDDOWN(SUMIF(Q75:Q78, "1", J75:J78), 0)</f>
        <v>0</v>
      </c>
      <c r="K79" s="17"/>
      <c r="L79" s="17">
        <f>F79+H79+J79</f>
        <v>0</v>
      </c>
      <c r="M79" s="16"/>
      <c r="R79">
        <f>ROUNDDOWN(SUM(R75:R77), 0)</f>
        <v>0</v>
      </c>
      <c r="S79">
        <f>ROUNDDOWN(SUM(S75:S77), 0)</f>
        <v>0</v>
      </c>
      <c r="T79">
        <f>ROUNDDOWN(SUM(T75:T77), 0)</f>
        <v>0</v>
      </c>
      <c r="U79">
        <f>ROUNDDOWN(SUM(U75:U77), 0)</f>
        <v>0</v>
      </c>
      <c r="V79">
        <f>ROUNDDOWN(SUM(V75:V77), 0)</f>
        <v>0</v>
      </c>
      <c r="W79">
        <f>ROUNDDOWN(SUM(W75:W77), 0)</f>
        <v>0</v>
      </c>
      <c r="X79">
        <f>ROUNDDOWN(SUM(X75:X77), 0)</f>
        <v>0</v>
      </c>
      <c r="Y79">
        <f>ROUNDDOWN(SUM(Y75:Y77), 0)</f>
        <v>0</v>
      </c>
      <c r="Z79">
        <f>ROUNDDOWN(SUM(Z75:Z77), 0)</f>
        <v>0</v>
      </c>
      <c r="AA79">
        <f>ROUNDDOWN(SUM(AA75:AA77), 0)</f>
        <v>0</v>
      </c>
      <c r="AB79">
        <f>ROUNDDOWN(SUM(AB75:AB77), 0)</f>
        <v>0</v>
      </c>
      <c r="AC79">
        <f>ROUNDDOWN(SUM(AC75:AC77), 0)</f>
        <v>0</v>
      </c>
      <c r="AD79">
        <f>ROUNDDOWN(SUM(AD75:AD77), 0)</f>
        <v>0</v>
      </c>
      <c r="AE79">
        <f>ROUNDDOWN(SUM(AE75:AE77), 0)</f>
        <v>0</v>
      </c>
      <c r="AF79">
        <f>ROUNDDOWN(SUM(AF75:AF77), 0)</f>
        <v>0</v>
      </c>
      <c r="AG79">
        <f>ROUNDDOWN(SUM(AG75:AG77), 0)</f>
        <v>0</v>
      </c>
      <c r="AH79">
        <f>ROUNDDOWN(SUM(AH75:AH77), 0)</f>
        <v>0</v>
      </c>
      <c r="AI79">
        <f>ROUNDDOWN(SUM(AI75:AI77), 0)</f>
        <v>0</v>
      </c>
      <c r="AJ79">
        <f>ROUNDDOWN(SUM(AJ75:AJ77), 0)</f>
        <v>0</v>
      </c>
      <c r="AK79">
        <f>ROUNDDOWN(SUM(AK75:AK77), 0)</f>
        <v>0</v>
      </c>
      <c r="AL79">
        <f>ROUNDDOWN(SUM(AL75:AL77), 0)</f>
        <v>0</v>
      </c>
      <c r="AM79">
        <f>ROUNDDOWN(SUM(AM75:AM77), 0)</f>
        <v>0</v>
      </c>
      <c r="AN79">
        <f>ROUNDDOWN(SUM(AN75:AN77), 0)</f>
        <v>0</v>
      </c>
      <c r="AO79">
        <f>ROUNDDOWN(SUM(AO75:AO77), 0)</f>
        <v>0</v>
      </c>
      <c r="AP79">
        <f>ROUNDDOWN(SUM(AP75:AP77), 0)</f>
        <v>0</v>
      </c>
      <c r="AQ79">
        <f>ROUNDDOWN(SUM(AQ75:AQ77), 0)</f>
        <v>0</v>
      </c>
      <c r="AR79">
        <f>ROUNDDOWN(SUM(AR75:AR77), 0)</f>
        <v>0</v>
      </c>
      <c r="AS79">
        <f>ROUNDDOWN(SUM(AS75:AS77), 0)</f>
        <v>0</v>
      </c>
      <c r="AT79">
        <f>ROUNDDOWN(SUM(AT75:AT77), 0)</f>
        <v>0</v>
      </c>
      <c r="AU79">
        <f>ROUNDDOWN(SUM(AU75:AU77), 0)</f>
        <v>0</v>
      </c>
      <c r="AV79">
        <f>ROUNDDOWN(SUM(AV75:AV77), 0)</f>
        <v>0</v>
      </c>
      <c r="AW79">
        <f>ROUNDDOWN(SUM(AW75:AW77), 0)</f>
        <v>0</v>
      </c>
      <c r="AX79">
        <f>ROUNDDOWN(SUM(AX75:AX77), 0)</f>
        <v>0</v>
      </c>
    </row>
    <row r="80" spans="1:50" ht="21" customHeight="1" x14ac:dyDescent="0.3">
      <c r="A80" s="6" t="s">
        <v>169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50" ht="21" customHeight="1" x14ac:dyDescent="0.3">
      <c r="A81" s="8" t="s">
        <v>170</v>
      </c>
      <c r="B81" s="8" t="s">
        <v>171</v>
      </c>
      <c r="C81" s="9" t="s">
        <v>74</v>
      </c>
      <c r="D81" s="10">
        <v>31</v>
      </c>
      <c r="E81" s="11"/>
      <c r="F81" s="11"/>
      <c r="G81" s="11"/>
      <c r="H81" s="11"/>
      <c r="I81" s="11"/>
      <c r="J81" s="11"/>
      <c r="K81" s="11"/>
      <c r="L81" s="11"/>
      <c r="M81" s="9"/>
      <c r="O81" t="str">
        <f>"01"</f>
        <v>01</v>
      </c>
      <c r="P81" s="12" t="s">
        <v>17</v>
      </c>
      <c r="Q81">
        <v>1</v>
      </c>
      <c r="R81">
        <f>IF(P81="기계경비", J81, 0)</f>
        <v>0</v>
      </c>
      <c r="S81">
        <f>IF(P81="운반비", J81, 0)</f>
        <v>0</v>
      </c>
      <c r="T81">
        <f>IF(P81="작업부산물", F81, 0)</f>
        <v>0</v>
      </c>
      <c r="U81">
        <f>IF(P81="관급", F81, 0)</f>
        <v>0</v>
      </c>
      <c r="V81">
        <f>IF(P81="외주비", J81, 0)</f>
        <v>0</v>
      </c>
      <c r="W81">
        <f>IF(P81="장비비", J81, 0)</f>
        <v>0</v>
      </c>
      <c r="X81">
        <f>IF(P81="폐기물처리비", L81, 0)</f>
        <v>0</v>
      </c>
      <c r="Y81">
        <f>IF(P81="가설비", J81, 0)</f>
        <v>0</v>
      </c>
      <c r="Z81">
        <f>IF(P81="잡비제외분", F81, 0)</f>
        <v>0</v>
      </c>
      <c r="AA81">
        <f>IF(P81="사급자재대", L81, 0)</f>
        <v>0</v>
      </c>
      <c r="AB81">
        <f>IF(P81="관급자재대", L81, 0)</f>
        <v>0</v>
      </c>
      <c r="AC81">
        <f>IF(P81="폐기물상차비", L81, 0)</f>
        <v>0</v>
      </c>
      <c r="AD81">
        <f>IF(P81="고철처리비", L81, 0)</f>
        <v>0</v>
      </c>
      <c r="AE81">
        <f>IF(P81="도급자시공관급자재대", L81, 0)</f>
        <v>0</v>
      </c>
      <c r="AF81">
        <f>IF(P81="안전관리비", L81, 0)</f>
        <v>0</v>
      </c>
      <c r="AG81">
        <f>IF(P81="품질관리비", L81, 0)</f>
        <v>0</v>
      </c>
      <c r="AH81">
        <f>IF(P81="건설폐기물상차비", L81, 0)</f>
        <v>0</v>
      </c>
      <c r="AI81">
        <f>IF(P81="사용자항목7", L81, 0)</f>
        <v>0</v>
      </c>
      <c r="AJ81">
        <f>IF(P81="관급자시공관급자재대", L81, 0)</f>
        <v>0</v>
      </c>
      <c r="AK81">
        <f>IF(P81="사용자항목9", L81, 0)</f>
        <v>0</v>
      </c>
      <c r="AL81">
        <f>IF(P81="사용자항목10", L81, 0)</f>
        <v>0</v>
      </c>
      <c r="AM81">
        <f>IF(P81="사용자항목11", L81, 0)</f>
        <v>0</v>
      </c>
      <c r="AN81">
        <f>IF(P81="사용자항목12", L81, 0)</f>
        <v>0</v>
      </c>
      <c r="AO81">
        <f>IF(P81="사용자항목13", L81, 0)</f>
        <v>0</v>
      </c>
      <c r="AP81">
        <f>IF(P81="사용자항목14", L81, 0)</f>
        <v>0</v>
      </c>
      <c r="AQ81">
        <f>IF(P81="사용자항목15", L81, 0)</f>
        <v>0</v>
      </c>
      <c r="AR81">
        <f>IF(P81="사용자항목16", L81, 0)</f>
        <v>0</v>
      </c>
      <c r="AS81">
        <f>IF(P81="사용자항목17", L81, 0)</f>
        <v>0</v>
      </c>
      <c r="AT81">
        <f>IF(P81="사용자항목18", L81, 0)</f>
        <v>0</v>
      </c>
      <c r="AU81">
        <f>IF(P81="사용자항목19", L81, 0)</f>
        <v>0</v>
      </c>
    </row>
    <row r="82" spans="1:50" ht="21" customHeight="1" x14ac:dyDescent="0.3">
      <c r="A82" s="8" t="s">
        <v>172</v>
      </c>
      <c r="B82" s="8" t="s">
        <v>173</v>
      </c>
      <c r="C82" s="9" t="s">
        <v>62</v>
      </c>
      <c r="D82" s="10">
        <v>31</v>
      </c>
      <c r="E82" s="11"/>
      <c r="F82" s="11"/>
      <c r="G82" s="11"/>
      <c r="H82" s="11"/>
      <c r="I82" s="11"/>
      <c r="J82" s="11"/>
      <c r="K82" s="11"/>
      <c r="L82" s="11"/>
      <c r="M82" s="9"/>
      <c r="O82" t="str">
        <f>""</f>
        <v/>
      </c>
      <c r="P82" s="12" t="s">
        <v>17</v>
      </c>
      <c r="Q82">
        <v>1</v>
      </c>
      <c r="R82">
        <f>IF(P82="기계경비", J82, 0)</f>
        <v>0</v>
      </c>
      <c r="S82">
        <f>IF(P82="운반비", J82, 0)</f>
        <v>0</v>
      </c>
      <c r="T82">
        <f>IF(P82="작업부산물", F82, 0)</f>
        <v>0</v>
      </c>
      <c r="U82">
        <f>IF(P82="관급", F82, 0)</f>
        <v>0</v>
      </c>
      <c r="V82">
        <f>IF(P82="외주비", J82, 0)</f>
        <v>0</v>
      </c>
      <c r="W82">
        <f>IF(P82="장비비", J82, 0)</f>
        <v>0</v>
      </c>
      <c r="X82">
        <f>IF(P82="폐기물처리비", L82, 0)</f>
        <v>0</v>
      </c>
      <c r="Y82">
        <f>IF(P82="가설비", J82, 0)</f>
        <v>0</v>
      </c>
      <c r="Z82">
        <f>IF(P82="잡비제외분", F82, 0)</f>
        <v>0</v>
      </c>
      <c r="AA82">
        <f>IF(P82="사급자재대", L82, 0)</f>
        <v>0</v>
      </c>
      <c r="AB82">
        <f>IF(P82="관급자재대", L82, 0)</f>
        <v>0</v>
      </c>
      <c r="AC82">
        <f>IF(P82="폐기물상차비", L82, 0)</f>
        <v>0</v>
      </c>
      <c r="AD82">
        <f>IF(P82="고철처리비", L82, 0)</f>
        <v>0</v>
      </c>
      <c r="AE82">
        <f>IF(P82="도급자시공관급자재대", L82, 0)</f>
        <v>0</v>
      </c>
      <c r="AF82">
        <f>IF(P82="안전관리비", L82, 0)</f>
        <v>0</v>
      </c>
      <c r="AG82">
        <f>IF(P82="품질관리비", L82, 0)</f>
        <v>0</v>
      </c>
      <c r="AH82">
        <f>IF(P82="건설폐기물상차비", L82, 0)</f>
        <v>0</v>
      </c>
      <c r="AI82">
        <f>IF(P82="사용자항목7", L82, 0)</f>
        <v>0</v>
      </c>
      <c r="AJ82">
        <f>IF(P82="관급자시공관급자재대", L82, 0)</f>
        <v>0</v>
      </c>
      <c r="AK82">
        <f>IF(P82="사용자항목9", L82, 0)</f>
        <v>0</v>
      </c>
      <c r="AL82">
        <f>IF(P82="사용자항목10", L82, 0)</f>
        <v>0</v>
      </c>
      <c r="AM82">
        <f>IF(P82="사용자항목11", L82, 0)</f>
        <v>0</v>
      </c>
      <c r="AN82">
        <f>IF(P82="사용자항목12", L82, 0)</f>
        <v>0</v>
      </c>
      <c r="AO82">
        <f>IF(P82="사용자항목13", L82, 0)</f>
        <v>0</v>
      </c>
      <c r="AP82">
        <f>IF(P82="사용자항목14", L82, 0)</f>
        <v>0</v>
      </c>
      <c r="AQ82">
        <f>IF(P82="사용자항목15", L82, 0)</f>
        <v>0</v>
      </c>
      <c r="AR82">
        <f>IF(P82="사용자항목16", L82, 0)</f>
        <v>0</v>
      </c>
      <c r="AS82">
        <f>IF(P82="사용자항목17", L82, 0)</f>
        <v>0</v>
      </c>
      <c r="AT82">
        <f>IF(P82="사용자항목18", L82, 0)</f>
        <v>0</v>
      </c>
      <c r="AU82">
        <f>IF(P82="사용자항목19", L82, 0)</f>
        <v>0</v>
      </c>
    </row>
    <row r="83" spans="1:50" ht="21" customHeight="1" x14ac:dyDescent="0.3">
      <c r="A83" s="8" t="s">
        <v>174</v>
      </c>
      <c r="B83" s="8" t="s">
        <v>138</v>
      </c>
      <c r="C83" s="9" t="s">
        <v>82</v>
      </c>
      <c r="D83" s="10">
        <v>57</v>
      </c>
      <c r="E83" s="11"/>
      <c r="F83" s="11"/>
      <c r="G83" s="11"/>
      <c r="H83" s="11"/>
      <c r="I83" s="11"/>
      <c r="J83" s="11"/>
      <c r="K83" s="11"/>
      <c r="L83" s="11"/>
      <c r="M83" s="9"/>
      <c r="O83" t="str">
        <f>""</f>
        <v/>
      </c>
      <c r="P83" s="12" t="s">
        <v>17</v>
      </c>
      <c r="Q83">
        <v>1</v>
      </c>
      <c r="R83">
        <f>IF(P83="기계경비", J83, 0)</f>
        <v>0</v>
      </c>
      <c r="S83">
        <f>IF(P83="운반비", J83, 0)</f>
        <v>0</v>
      </c>
      <c r="T83">
        <f>IF(P83="작업부산물", F83, 0)</f>
        <v>0</v>
      </c>
      <c r="U83">
        <f>IF(P83="관급", F83, 0)</f>
        <v>0</v>
      </c>
      <c r="V83">
        <f>IF(P83="외주비", J83, 0)</f>
        <v>0</v>
      </c>
      <c r="W83">
        <f>IF(P83="장비비", J83, 0)</f>
        <v>0</v>
      </c>
      <c r="X83">
        <f>IF(P83="폐기물처리비", L83, 0)</f>
        <v>0</v>
      </c>
      <c r="Y83">
        <f>IF(P83="가설비", J83, 0)</f>
        <v>0</v>
      </c>
      <c r="Z83">
        <f>IF(P83="잡비제외분", F83, 0)</f>
        <v>0</v>
      </c>
      <c r="AA83">
        <f>IF(P83="사급자재대", L83, 0)</f>
        <v>0</v>
      </c>
      <c r="AB83">
        <f>IF(P83="관급자재대", L83, 0)</f>
        <v>0</v>
      </c>
      <c r="AC83">
        <f>IF(P83="폐기물상차비", L83, 0)</f>
        <v>0</v>
      </c>
      <c r="AD83">
        <f>IF(P83="고철처리비", L83, 0)</f>
        <v>0</v>
      </c>
      <c r="AE83">
        <f>IF(P83="도급자시공관급자재대", L83, 0)</f>
        <v>0</v>
      </c>
      <c r="AF83">
        <f>IF(P83="안전관리비", L83, 0)</f>
        <v>0</v>
      </c>
      <c r="AG83">
        <f>IF(P83="품질관리비", L83, 0)</f>
        <v>0</v>
      </c>
      <c r="AH83">
        <f>IF(P83="건설폐기물상차비", L83, 0)</f>
        <v>0</v>
      </c>
      <c r="AI83">
        <f>IF(P83="사용자항목7", L83, 0)</f>
        <v>0</v>
      </c>
      <c r="AJ83">
        <f>IF(P83="관급자시공관급자재대", L83, 0)</f>
        <v>0</v>
      </c>
      <c r="AK83">
        <f>IF(P83="사용자항목9", L83, 0)</f>
        <v>0</v>
      </c>
      <c r="AL83">
        <f>IF(P83="사용자항목10", L83, 0)</f>
        <v>0</v>
      </c>
      <c r="AM83">
        <f>IF(P83="사용자항목11", L83, 0)</f>
        <v>0</v>
      </c>
      <c r="AN83">
        <f>IF(P83="사용자항목12", L83, 0)</f>
        <v>0</v>
      </c>
      <c r="AO83">
        <f>IF(P83="사용자항목13", L83, 0)</f>
        <v>0</v>
      </c>
      <c r="AP83">
        <f>IF(P83="사용자항목14", L83, 0)</f>
        <v>0</v>
      </c>
      <c r="AQ83">
        <f>IF(P83="사용자항목15", L83, 0)</f>
        <v>0</v>
      </c>
      <c r="AR83">
        <f>IF(P83="사용자항목16", L83, 0)</f>
        <v>0</v>
      </c>
      <c r="AS83">
        <f>IF(P83="사용자항목17", L83, 0)</f>
        <v>0</v>
      </c>
      <c r="AT83">
        <f>IF(P83="사용자항목18", L83, 0)</f>
        <v>0</v>
      </c>
      <c r="AU83">
        <f>IF(P83="사용자항목19", L83, 0)</f>
        <v>0</v>
      </c>
    </row>
    <row r="84" spans="1:50" ht="21" customHeight="1" x14ac:dyDescent="0.3">
      <c r="A84" s="8" t="s">
        <v>175</v>
      </c>
      <c r="B84" s="8" t="s">
        <v>176</v>
      </c>
      <c r="C84" s="9" t="s">
        <v>82</v>
      </c>
      <c r="D84" s="10">
        <v>84</v>
      </c>
      <c r="E84" s="11"/>
      <c r="F84" s="11"/>
      <c r="G84" s="11"/>
      <c r="H84" s="11"/>
      <c r="I84" s="11"/>
      <c r="J84" s="11"/>
      <c r="K84" s="11"/>
      <c r="L84" s="11"/>
      <c r="M84" s="9"/>
      <c r="O84" t="str">
        <f>""</f>
        <v/>
      </c>
      <c r="P84" s="12" t="s">
        <v>17</v>
      </c>
      <c r="Q84">
        <v>1</v>
      </c>
      <c r="R84">
        <f>IF(P84="기계경비", J84, 0)</f>
        <v>0</v>
      </c>
      <c r="S84">
        <f>IF(P84="운반비", J84, 0)</f>
        <v>0</v>
      </c>
      <c r="T84">
        <f>IF(P84="작업부산물", F84, 0)</f>
        <v>0</v>
      </c>
      <c r="U84">
        <f>IF(P84="관급", F84, 0)</f>
        <v>0</v>
      </c>
      <c r="V84">
        <f>IF(P84="외주비", J84, 0)</f>
        <v>0</v>
      </c>
      <c r="W84">
        <f>IF(P84="장비비", J84, 0)</f>
        <v>0</v>
      </c>
      <c r="X84">
        <f>IF(P84="폐기물처리비", L84, 0)</f>
        <v>0</v>
      </c>
      <c r="Y84">
        <f>IF(P84="가설비", J84, 0)</f>
        <v>0</v>
      </c>
      <c r="Z84">
        <f>IF(P84="잡비제외분", F84, 0)</f>
        <v>0</v>
      </c>
      <c r="AA84">
        <f>IF(P84="사급자재대", L84, 0)</f>
        <v>0</v>
      </c>
      <c r="AB84">
        <f>IF(P84="관급자재대", L84, 0)</f>
        <v>0</v>
      </c>
      <c r="AC84">
        <f>IF(P84="폐기물상차비", L84, 0)</f>
        <v>0</v>
      </c>
      <c r="AD84">
        <f>IF(P84="고철처리비", L84, 0)</f>
        <v>0</v>
      </c>
      <c r="AE84">
        <f>IF(P84="도급자시공관급자재대", L84, 0)</f>
        <v>0</v>
      </c>
      <c r="AF84">
        <f>IF(P84="안전관리비", L84, 0)</f>
        <v>0</v>
      </c>
      <c r="AG84">
        <f>IF(P84="품질관리비", L84, 0)</f>
        <v>0</v>
      </c>
      <c r="AH84">
        <f>IF(P84="건설폐기물상차비", L84, 0)</f>
        <v>0</v>
      </c>
      <c r="AI84">
        <f>IF(P84="사용자항목7", L84, 0)</f>
        <v>0</v>
      </c>
      <c r="AJ84">
        <f>IF(P84="관급자시공관급자재대", L84, 0)</f>
        <v>0</v>
      </c>
      <c r="AK84">
        <f>IF(P84="사용자항목9", L84, 0)</f>
        <v>0</v>
      </c>
      <c r="AL84">
        <f>IF(P84="사용자항목10", L84, 0)</f>
        <v>0</v>
      </c>
      <c r="AM84">
        <f>IF(P84="사용자항목11", L84, 0)</f>
        <v>0</v>
      </c>
      <c r="AN84">
        <f>IF(P84="사용자항목12", L84, 0)</f>
        <v>0</v>
      </c>
      <c r="AO84">
        <f>IF(P84="사용자항목13", L84, 0)</f>
        <v>0</v>
      </c>
      <c r="AP84">
        <f>IF(P84="사용자항목14", L84, 0)</f>
        <v>0</v>
      </c>
      <c r="AQ84">
        <f>IF(P84="사용자항목15", L84, 0)</f>
        <v>0</v>
      </c>
      <c r="AR84">
        <f>IF(P84="사용자항목16", L84, 0)</f>
        <v>0</v>
      </c>
      <c r="AS84">
        <f>IF(P84="사용자항목17", L84, 0)</f>
        <v>0</v>
      </c>
      <c r="AT84">
        <f>IF(P84="사용자항목18", L84, 0)</f>
        <v>0</v>
      </c>
      <c r="AU84">
        <f>IF(P84="사용자항목19", L84, 0)</f>
        <v>0</v>
      </c>
    </row>
    <row r="85" spans="1:50" ht="21" customHeight="1" x14ac:dyDescent="0.3">
      <c r="A85" s="13"/>
      <c r="B85" s="13"/>
      <c r="C85" s="10"/>
      <c r="D85" s="10"/>
      <c r="E85" s="11"/>
      <c r="F85" s="11"/>
      <c r="G85" s="11"/>
      <c r="H85" s="11"/>
      <c r="I85" s="11"/>
      <c r="J85" s="11"/>
      <c r="K85" s="11"/>
      <c r="L85" s="11"/>
      <c r="M85" s="10"/>
    </row>
    <row r="86" spans="1:50" ht="21" customHeight="1" x14ac:dyDescent="0.3">
      <c r="A86" s="14" t="s">
        <v>63</v>
      </c>
      <c r="B86" s="15"/>
      <c r="C86" s="16"/>
      <c r="D86" s="16"/>
      <c r="E86" s="17"/>
      <c r="F86" s="17">
        <f>ROUNDDOWN(SUMIF(Q81:Q85, "1", F81:F85), 0)</f>
        <v>0</v>
      </c>
      <c r="G86" s="17"/>
      <c r="H86" s="17">
        <f>ROUNDDOWN(SUMIF(Q81:Q85, "1", H81:H85), 0)</f>
        <v>0</v>
      </c>
      <c r="I86" s="17"/>
      <c r="J86" s="17">
        <f>ROUNDDOWN(SUMIF(Q81:Q85, "1", J81:J85), 0)</f>
        <v>0</v>
      </c>
      <c r="K86" s="17"/>
      <c r="L86" s="17">
        <f>F86+H86+J86</f>
        <v>0</v>
      </c>
      <c r="M86" s="16"/>
      <c r="R86">
        <f>ROUNDDOWN(SUM(R81:R84), 0)</f>
        <v>0</v>
      </c>
      <c r="S86">
        <f>ROUNDDOWN(SUM(S81:S84), 0)</f>
        <v>0</v>
      </c>
      <c r="T86">
        <f>ROUNDDOWN(SUM(T81:T84), 0)</f>
        <v>0</v>
      </c>
      <c r="U86">
        <f>ROUNDDOWN(SUM(U81:U84), 0)</f>
        <v>0</v>
      </c>
      <c r="V86">
        <f>ROUNDDOWN(SUM(V81:V84), 0)</f>
        <v>0</v>
      </c>
      <c r="W86">
        <f>ROUNDDOWN(SUM(W81:W84), 0)</f>
        <v>0</v>
      </c>
      <c r="X86">
        <f>ROUNDDOWN(SUM(X81:X84), 0)</f>
        <v>0</v>
      </c>
      <c r="Y86">
        <f>ROUNDDOWN(SUM(Y81:Y84), 0)</f>
        <v>0</v>
      </c>
      <c r="Z86">
        <f>ROUNDDOWN(SUM(Z81:Z84), 0)</f>
        <v>0</v>
      </c>
      <c r="AA86">
        <f>ROUNDDOWN(SUM(AA81:AA84), 0)</f>
        <v>0</v>
      </c>
      <c r="AB86">
        <f>ROUNDDOWN(SUM(AB81:AB84), 0)</f>
        <v>0</v>
      </c>
      <c r="AC86">
        <f>ROUNDDOWN(SUM(AC81:AC84), 0)</f>
        <v>0</v>
      </c>
      <c r="AD86">
        <f>ROUNDDOWN(SUM(AD81:AD84), 0)</f>
        <v>0</v>
      </c>
      <c r="AE86">
        <f>ROUNDDOWN(SUM(AE81:AE84), 0)</f>
        <v>0</v>
      </c>
      <c r="AF86">
        <f>ROUNDDOWN(SUM(AF81:AF84), 0)</f>
        <v>0</v>
      </c>
      <c r="AG86">
        <f>ROUNDDOWN(SUM(AG81:AG84), 0)</f>
        <v>0</v>
      </c>
      <c r="AH86">
        <f>ROUNDDOWN(SUM(AH81:AH84), 0)</f>
        <v>0</v>
      </c>
      <c r="AI86">
        <f>ROUNDDOWN(SUM(AI81:AI84), 0)</f>
        <v>0</v>
      </c>
      <c r="AJ86">
        <f>ROUNDDOWN(SUM(AJ81:AJ84), 0)</f>
        <v>0</v>
      </c>
      <c r="AK86">
        <f>ROUNDDOWN(SUM(AK81:AK84), 0)</f>
        <v>0</v>
      </c>
      <c r="AL86">
        <f>ROUNDDOWN(SUM(AL81:AL84), 0)</f>
        <v>0</v>
      </c>
      <c r="AM86">
        <f>ROUNDDOWN(SUM(AM81:AM84), 0)</f>
        <v>0</v>
      </c>
      <c r="AN86">
        <f>ROUNDDOWN(SUM(AN81:AN84), 0)</f>
        <v>0</v>
      </c>
      <c r="AO86">
        <f>ROUNDDOWN(SUM(AO81:AO84), 0)</f>
        <v>0</v>
      </c>
      <c r="AP86">
        <f>ROUNDDOWN(SUM(AP81:AP84), 0)</f>
        <v>0</v>
      </c>
      <c r="AQ86">
        <f>ROUNDDOWN(SUM(AQ81:AQ84), 0)</f>
        <v>0</v>
      </c>
      <c r="AR86">
        <f>ROUNDDOWN(SUM(AR81:AR84), 0)</f>
        <v>0</v>
      </c>
      <c r="AS86">
        <f>ROUNDDOWN(SUM(AS81:AS84), 0)</f>
        <v>0</v>
      </c>
      <c r="AT86">
        <f>ROUNDDOWN(SUM(AT81:AT84), 0)</f>
        <v>0</v>
      </c>
      <c r="AU86">
        <f>ROUNDDOWN(SUM(AU81:AU84), 0)</f>
        <v>0</v>
      </c>
      <c r="AV86">
        <f>ROUNDDOWN(SUM(AV81:AV84), 0)</f>
        <v>0</v>
      </c>
      <c r="AW86">
        <f>ROUNDDOWN(SUM(AW81:AW84), 0)</f>
        <v>0</v>
      </c>
      <c r="AX86">
        <f>ROUNDDOWN(SUM(AX81:AX84), 0)</f>
        <v>0</v>
      </c>
    </row>
    <row r="87" spans="1:50" ht="21" customHeight="1" x14ac:dyDescent="0.3">
      <c r="A87" s="6" t="s">
        <v>177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50" ht="21" customHeight="1" x14ac:dyDescent="0.3">
      <c r="A88" s="8" t="s">
        <v>178</v>
      </c>
      <c r="B88" s="8" t="s">
        <v>179</v>
      </c>
      <c r="C88" s="9" t="s">
        <v>62</v>
      </c>
      <c r="D88" s="10">
        <v>288</v>
      </c>
      <c r="E88" s="11"/>
      <c r="F88" s="11"/>
      <c r="G88" s="11"/>
      <c r="H88" s="11"/>
      <c r="I88" s="11"/>
      <c r="J88" s="11"/>
      <c r="K88" s="11"/>
      <c r="L88" s="11"/>
      <c r="M88" s="9"/>
      <c r="P88" s="12"/>
    </row>
    <row r="89" spans="1:50" ht="21" customHeight="1" x14ac:dyDescent="0.3">
      <c r="A89" s="8" t="s">
        <v>178</v>
      </c>
      <c r="B89" s="8" t="s">
        <v>180</v>
      </c>
      <c r="C89" s="9" t="s">
        <v>62</v>
      </c>
      <c r="D89" s="10">
        <v>21</v>
      </c>
      <c r="E89" s="11"/>
      <c r="F89" s="11"/>
      <c r="G89" s="11"/>
      <c r="H89" s="11"/>
      <c r="I89" s="11"/>
      <c r="J89" s="11"/>
      <c r="K89" s="11"/>
      <c r="L89" s="11"/>
      <c r="M89" s="9"/>
      <c r="P89" s="12"/>
    </row>
    <row r="90" spans="1:50" ht="21" customHeight="1" x14ac:dyDescent="0.3">
      <c r="A90" s="8" t="s">
        <v>178</v>
      </c>
      <c r="B90" s="8" t="s">
        <v>181</v>
      </c>
      <c r="C90" s="9" t="s">
        <v>62</v>
      </c>
      <c r="D90" s="10">
        <v>25</v>
      </c>
      <c r="E90" s="11"/>
      <c r="F90" s="11"/>
      <c r="G90" s="11"/>
      <c r="H90" s="11"/>
      <c r="I90" s="11"/>
      <c r="J90" s="11"/>
      <c r="K90" s="11"/>
      <c r="L90" s="11"/>
      <c r="M90" s="9"/>
      <c r="P90" s="12"/>
    </row>
    <row r="91" spans="1:50" ht="21" customHeight="1" x14ac:dyDescent="0.3">
      <c r="A91" s="8" t="s">
        <v>182</v>
      </c>
      <c r="B91" s="8" t="s">
        <v>183</v>
      </c>
      <c r="C91" s="9" t="s">
        <v>62</v>
      </c>
      <c r="D91" s="10">
        <v>244</v>
      </c>
      <c r="E91" s="11"/>
      <c r="F91" s="11"/>
      <c r="G91" s="11"/>
      <c r="H91" s="11"/>
      <c r="I91" s="11"/>
      <c r="J91" s="11"/>
      <c r="K91" s="11"/>
      <c r="L91" s="11"/>
      <c r="M91" s="9"/>
      <c r="P91" s="12"/>
    </row>
    <row r="92" spans="1:50" ht="21" customHeight="1" x14ac:dyDescent="0.3">
      <c r="A92" s="8" t="s">
        <v>184</v>
      </c>
      <c r="B92" s="8" t="s">
        <v>185</v>
      </c>
      <c r="C92" s="9" t="s">
        <v>62</v>
      </c>
      <c r="D92" s="10">
        <v>10.3</v>
      </c>
      <c r="E92" s="11"/>
      <c r="F92" s="11"/>
      <c r="G92" s="11"/>
      <c r="H92" s="11"/>
      <c r="I92" s="11"/>
      <c r="J92" s="11"/>
      <c r="K92" s="11"/>
      <c r="L92" s="11"/>
      <c r="M92" s="9"/>
      <c r="P92" s="12"/>
    </row>
    <row r="93" spans="1:50" ht="21" customHeight="1" x14ac:dyDescent="0.3">
      <c r="A93" s="8" t="s">
        <v>186</v>
      </c>
      <c r="B93" s="8" t="s">
        <v>187</v>
      </c>
      <c r="C93" s="9" t="s">
        <v>62</v>
      </c>
      <c r="D93" s="10">
        <v>1</v>
      </c>
      <c r="E93" s="11"/>
      <c r="F93" s="11"/>
      <c r="G93" s="11"/>
      <c r="H93" s="11"/>
      <c r="I93" s="11"/>
      <c r="J93" s="11"/>
      <c r="K93" s="11"/>
      <c r="L93" s="11"/>
      <c r="M93" s="9"/>
      <c r="P93" s="12"/>
    </row>
    <row r="94" spans="1:50" ht="21" customHeight="1" x14ac:dyDescent="0.3">
      <c r="A94" s="13"/>
      <c r="B94" s="13"/>
      <c r="C94" s="10"/>
      <c r="D94" s="10"/>
      <c r="E94" s="11"/>
      <c r="F94" s="11"/>
      <c r="G94" s="11"/>
      <c r="H94" s="11"/>
      <c r="I94" s="11"/>
      <c r="J94" s="11"/>
      <c r="K94" s="11"/>
      <c r="L94" s="11"/>
      <c r="M94" s="10"/>
    </row>
    <row r="95" spans="1:50" ht="21" customHeight="1" x14ac:dyDescent="0.3">
      <c r="A95" s="14" t="s">
        <v>63</v>
      </c>
      <c r="B95" s="15"/>
      <c r="C95" s="16"/>
      <c r="D95" s="16"/>
      <c r="E95" s="17"/>
      <c r="F95" s="17">
        <f>ROUNDDOWN(SUMIF(Q88:Q94, "1", F88:F94), 0)</f>
        <v>0</v>
      </c>
      <c r="G95" s="17"/>
      <c r="H95" s="17">
        <f>ROUNDDOWN(SUMIF(Q88:Q94, "1", H88:H94), 0)</f>
        <v>0</v>
      </c>
      <c r="I95" s="17"/>
      <c r="J95" s="17">
        <f>ROUNDDOWN(SUMIF(Q88:Q94, "1", J88:J94), 0)</f>
        <v>0</v>
      </c>
      <c r="K95" s="17"/>
      <c r="L95" s="17">
        <f>F95+H95+J95</f>
        <v>0</v>
      </c>
      <c r="M95" s="16"/>
      <c r="R95">
        <f>ROUNDDOWN(SUM(R88:R93), 0)</f>
        <v>0</v>
      </c>
      <c r="S95">
        <f>ROUNDDOWN(SUM(S88:S93), 0)</f>
        <v>0</v>
      </c>
      <c r="T95">
        <f>ROUNDDOWN(SUM(T88:T93), 0)</f>
        <v>0</v>
      </c>
      <c r="U95">
        <f>ROUNDDOWN(SUM(U88:U93), 0)</f>
        <v>0</v>
      </c>
      <c r="V95">
        <f>ROUNDDOWN(SUM(V88:V93), 0)</f>
        <v>0</v>
      </c>
      <c r="W95">
        <f>ROUNDDOWN(SUM(W88:W93), 0)</f>
        <v>0</v>
      </c>
      <c r="X95">
        <f>ROUNDDOWN(SUM(X88:X93), 0)</f>
        <v>0</v>
      </c>
      <c r="Y95">
        <f>ROUNDDOWN(SUM(Y88:Y93), 0)</f>
        <v>0</v>
      </c>
      <c r="Z95">
        <f>ROUNDDOWN(SUM(Z88:Z93), 0)</f>
        <v>0</v>
      </c>
      <c r="AA95">
        <f>ROUNDDOWN(SUM(AA88:AA93), 0)</f>
        <v>0</v>
      </c>
      <c r="AB95">
        <f>ROUNDDOWN(SUM(AB88:AB93), 0)</f>
        <v>0</v>
      </c>
      <c r="AC95">
        <f>ROUNDDOWN(SUM(AC88:AC93), 0)</f>
        <v>0</v>
      </c>
      <c r="AD95">
        <f>ROUNDDOWN(SUM(AD88:AD93), 0)</f>
        <v>0</v>
      </c>
      <c r="AE95">
        <f>ROUNDDOWN(SUM(AE88:AE93), 0)</f>
        <v>0</v>
      </c>
      <c r="AF95">
        <f>ROUNDDOWN(SUM(AF88:AF93), 0)</f>
        <v>0</v>
      </c>
      <c r="AG95">
        <f>ROUNDDOWN(SUM(AG88:AG93), 0)</f>
        <v>0</v>
      </c>
      <c r="AH95">
        <f>ROUNDDOWN(SUM(AH88:AH93), 0)</f>
        <v>0</v>
      </c>
      <c r="AI95">
        <f>ROUNDDOWN(SUM(AI88:AI93), 0)</f>
        <v>0</v>
      </c>
      <c r="AJ95">
        <f>ROUNDDOWN(SUM(AJ88:AJ93), 0)</f>
        <v>0</v>
      </c>
      <c r="AK95">
        <f>ROUNDDOWN(SUM(AK88:AK93), 0)</f>
        <v>0</v>
      </c>
      <c r="AL95">
        <f>ROUNDDOWN(SUM(AL88:AL93), 0)</f>
        <v>0</v>
      </c>
      <c r="AM95">
        <f>ROUNDDOWN(SUM(AM88:AM93), 0)</f>
        <v>0</v>
      </c>
      <c r="AN95">
        <f>ROUNDDOWN(SUM(AN88:AN93), 0)</f>
        <v>0</v>
      </c>
      <c r="AO95">
        <f>ROUNDDOWN(SUM(AO88:AO93), 0)</f>
        <v>0</v>
      </c>
      <c r="AP95">
        <f>ROUNDDOWN(SUM(AP88:AP93), 0)</f>
        <v>0</v>
      </c>
      <c r="AQ95">
        <f>ROUNDDOWN(SUM(AQ88:AQ93), 0)</f>
        <v>0</v>
      </c>
      <c r="AR95">
        <f>ROUNDDOWN(SUM(AR88:AR93), 0)</f>
        <v>0</v>
      </c>
      <c r="AS95">
        <f>ROUNDDOWN(SUM(AS88:AS93), 0)</f>
        <v>0</v>
      </c>
      <c r="AT95">
        <f>ROUNDDOWN(SUM(AT88:AT93), 0)</f>
        <v>0</v>
      </c>
      <c r="AU95">
        <f>ROUNDDOWN(SUM(AU88:AU93), 0)</f>
        <v>0</v>
      </c>
      <c r="AV95">
        <f>ROUNDDOWN(SUM(AV88:AV93), 0)</f>
        <v>0</v>
      </c>
      <c r="AW95">
        <f>ROUNDDOWN(SUM(AW88:AW93), 0)</f>
        <v>0</v>
      </c>
      <c r="AX95">
        <f>ROUNDDOWN(SUM(AX88:AX93), 0)</f>
        <v>0</v>
      </c>
    </row>
    <row r="96" spans="1:50" ht="21" customHeight="1" x14ac:dyDescent="0.3">
      <c r="A96" s="6" t="s">
        <v>188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50" ht="21" customHeight="1" x14ac:dyDescent="0.3">
      <c r="A97" s="8" t="s">
        <v>189</v>
      </c>
      <c r="B97" s="8" t="s">
        <v>190</v>
      </c>
      <c r="C97" s="9" t="s">
        <v>62</v>
      </c>
      <c r="D97" s="10">
        <v>45</v>
      </c>
      <c r="E97" s="11"/>
      <c r="F97" s="11"/>
      <c r="G97" s="11"/>
      <c r="H97" s="11"/>
      <c r="I97" s="11"/>
      <c r="J97" s="11"/>
      <c r="K97" s="11"/>
      <c r="L97" s="11"/>
      <c r="M97" s="9"/>
      <c r="O97" t="str">
        <f>""</f>
        <v/>
      </c>
      <c r="P97" s="12" t="s">
        <v>17</v>
      </c>
      <c r="Q97">
        <v>1</v>
      </c>
      <c r="R97">
        <f>IF(P97="기계경비", J97, 0)</f>
        <v>0</v>
      </c>
      <c r="S97">
        <f>IF(P97="운반비", J97, 0)</f>
        <v>0</v>
      </c>
      <c r="T97">
        <f>IF(P97="작업부산물", F97, 0)</f>
        <v>0</v>
      </c>
      <c r="U97">
        <f>IF(P97="관급", F97, 0)</f>
        <v>0</v>
      </c>
      <c r="V97">
        <f>IF(P97="외주비", J97, 0)</f>
        <v>0</v>
      </c>
      <c r="W97">
        <f>IF(P97="장비비", J97, 0)</f>
        <v>0</v>
      </c>
      <c r="X97">
        <f>IF(P97="폐기물처리비", L97, 0)</f>
        <v>0</v>
      </c>
      <c r="Y97">
        <f>IF(P97="가설비", J97, 0)</f>
        <v>0</v>
      </c>
      <c r="Z97">
        <f>IF(P97="잡비제외분", F97, 0)</f>
        <v>0</v>
      </c>
      <c r="AA97">
        <f>IF(P97="사급자재대", L97, 0)</f>
        <v>0</v>
      </c>
      <c r="AB97">
        <f>IF(P97="관급자재대", L97, 0)</f>
        <v>0</v>
      </c>
      <c r="AC97">
        <f>IF(P97="폐기물상차비", L97, 0)</f>
        <v>0</v>
      </c>
      <c r="AD97">
        <f>IF(P97="고철처리비", L97, 0)</f>
        <v>0</v>
      </c>
      <c r="AE97">
        <f>IF(P97="도급자시공관급자재대", L97, 0)</f>
        <v>0</v>
      </c>
      <c r="AF97">
        <f>IF(P97="안전관리비", L97, 0)</f>
        <v>0</v>
      </c>
      <c r="AG97">
        <f>IF(P97="품질관리비", L97, 0)</f>
        <v>0</v>
      </c>
      <c r="AH97">
        <f>IF(P97="건설폐기물상차비", L97, 0)</f>
        <v>0</v>
      </c>
      <c r="AI97">
        <f>IF(P97="사용자항목7", L97, 0)</f>
        <v>0</v>
      </c>
      <c r="AJ97">
        <f>IF(P97="관급자시공관급자재대", L97, 0)</f>
        <v>0</v>
      </c>
      <c r="AK97">
        <f>IF(P97="사용자항목9", L97, 0)</f>
        <v>0</v>
      </c>
      <c r="AL97">
        <f>IF(P97="사용자항목10", L97, 0)</f>
        <v>0</v>
      </c>
      <c r="AM97">
        <f>IF(P97="사용자항목11", L97, 0)</f>
        <v>0</v>
      </c>
      <c r="AN97">
        <f>IF(P97="사용자항목12", L97, 0)</f>
        <v>0</v>
      </c>
      <c r="AO97">
        <f>IF(P97="사용자항목13", L97, 0)</f>
        <v>0</v>
      </c>
      <c r="AP97">
        <f>IF(P97="사용자항목14", L97, 0)</f>
        <v>0</v>
      </c>
      <c r="AQ97">
        <f>IF(P97="사용자항목15", L97, 0)</f>
        <v>0</v>
      </c>
      <c r="AR97">
        <f>IF(P97="사용자항목16", L97, 0)</f>
        <v>0</v>
      </c>
      <c r="AS97">
        <f>IF(P97="사용자항목17", L97, 0)</f>
        <v>0</v>
      </c>
      <c r="AT97">
        <f>IF(P97="사용자항목18", L97, 0)</f>
        <v>0</v>
      </c>
      <c r="AU97">
        <f>IF(P97="사용자항목19", L97, 0)</f>
        <v>0</v>
      </c>
    </row>
    <row r="98" spans="1:50" ht="21" customHeight="1" x14ac:dyDescent="0.3">
      <c r="A98" s="8" t="s">
        <v>191</v>
      </c>
      <c r="B98" s="13"/>
      <c r="C98" s="9" t="s">
        <v>82</v>
      </c>
      <c r="D98" s="10">
        <v>27</v>
      </c>
      <c r="E98" s="11"/>
      <c r="F98" s="11"/>
      <c r="G98" s="11"/>
      <c r="H98" s="11"/>
      <c r="I98" s="11"/>
      <c r="J98" s="11"/>
      <c r="K98" s="11"/>
      <c r="L98" s="11"/>
      <c r="M98" s="9"/>
      <c r="O98" t="str">
        <f>""</f>
        <v/>
      </c>
      <c r="P98" s="12" t="s">
        <v>17</v>
      </c>
      <c r="Q98">
        <v>1</v>
      </c>
      <c r="R98">
        <f>IF(P98="기계경비", J98, 0)</f>
        <v>0</v>
      </c>
      <c r="S98">
        <f>IF(P98="운반비", J98, 0)</f>
        <v>0</v>
      </c>
      <c r="T98">
        <f>IF(P98="작업부산물", F98, 0)</f>
        <v>0</v>
      </c>
      <c r="U98">
        <f>IF(P98="관급", F98, 0)</f>
        <v>0</v>
      </c>
      <c r="V98">
        <f>IF(P98="외주비", J98, 0)</f>
        <v>0</v>
      </c>
      <c r="W98">
        <f>IF(P98="장비비", J98, 0)</f>
        <v>0</v>
      </c>
      <c r="X98">
        <f>IF(P98="폐기물처리비", L98, 0)</f>
        <v>0</v>
      </c>
      <c r="Y98">
        <f>IF(P98="가설비", J98, 0)</f>
        <v>0</v>
      </c>
      <c r="Z98">
        <f>IF(P98="잡비제외분", F98, 0)</f>
        <v>0</v>
      </c>
      <c r="AA98">
        <f>IF(P98="사급자재대", L98, 0)</f>
        <v>0</v>
      </c>
      <c r="AB98">
        <f>IF(P98="관급자재대", L98, 0)</f>
        <v>0</v>
      </c>
      <c r="AC98">
        <f>IF(P98="폐기물상차비", L98, 0)</f>
        <v>0</v>
      </c>
      <c r="AD98">
        <f>IF(P98="고철처리비", L98, 0)</f>
        <v>0</v>
      </c>
      <c r="AE98">
        <f>IF(P98="도급자시공관급자재대", L98, 0)</f>
        <v>0</v>
      </c>
      <c r="AF98">
        <f>IF(P98="안전관리비", L98, 0)</f>
        <v>0</v>
      </c>
      <c r="AG98">
        <f>IF(P98="품질관리비", L98, 0)</f>
        <v>0</v>
      </c>
      <c r="AH98">
        <f>IF(P98="건설폐기물상차비", L98, 0)</f>
        <v>0</v>
      </c>
      <c r="AI98">
        <f>IF(P98="사용자항목7", L98, 0)</f>
        <v>0</v>
      </c>
      <c r="AJ98">
        <f>IF(P98="관급자시공관급자재대", L98, 0)</f>
        <v>0</v>
      </c>
      <c r="AK98">
        <f>IF(P98="사용자항목9", L98, 0)</f>
        <v>0</v>
      </c>
      <c r="AL98">
        <f>IF(P98="사용자항목10", L98, 0)</f>
        <v>0</v>
      </c>
      <c r="AM98">
        <f>IF(P98="사용자항목11", L98, 0)</f>
        <v>0</v>
      </c>
      <c r="AN98">
        <f>IF(P98="사용자항목12", L98, 0)</f>
        <v>0</v>
      </c>
      <c r="AO98">
        <f>IF(P98="사용자항목13", L98, 0)</f>
        <v>0</v>
      </c>
      <c r="AP98">
        <f>IF(P98="사용자항목14", L98, 0)</f>
        <v>0</v>
      </c>
      <c r="AQ98">
        <f>IF(P98="사용자항목15", L98, 0)</f>
        <v>0</v>
      </c>
      <c r="AR98">
        <f>IF(P98="사용자항목16", L98, 0)</f>
        <v>0</v>
      </c>
      <c r="AS98">
        <f>IF(P98="사용자항목17", L98, 0)</f>
        <v>0</v>
      </c>
      <c r="AT98">
        <f>IF(P98="사용자항목18", L98, 0)</f>
        <v>0</v>
      </c>
      <c r="AU98">
        <f>IF(P98="사용자항목19", L98, 0)</f>
        <v>0</v>
      </c>
    </row>
    <row r="99" spans="1:50" ht="21" customHeight="1" x14ac:dyDescent="0.3">
      <c r="A99" s="8" t="s">
        <v>192</v>
      </c>
      <c r="B99" s="8" t="s">
        <v>193</v>
      </c>
      <c r="C99" s="9" t="s">
        <v>164</v>
      </c>
      <c r="D99" s="10">
        <v>6</v>
      </c>
      <c r="E99" s="11"/>
      <c r="F99" s="11"/>
      <c r="G99" s="11"/>
      <c r="H99" s="11"/>
      <c r="I99" s="11"/>
      <c r="J99" s="11"/>
      <c r="K99" s="11"/>
      <c r="L99" s="11"/>
      <c r="M99" s="9"/>
      <c r="O99" t="str">
        <f>""</f>
        <v/>
      </c>
      <c r="P99" s="12" t="s">
        <v>17</v>
      </c>
      <c r="Q99">
        <v>1</v>
      </c>
      <c r="R99">
        <f>IF(P99="기계경비", J99, 0)</f>
        <v>0</v>
      </c>
      <c r="S99">
        <f>IF(P99="운반비", J99, 0)</f>
        <v>0</v>
      </c>
      <c r="T99">
        <f>IF(P99="작업부산물", F99, 0)</f>
        <v>0</v>
      </c>
      <c r="U99">
        <f>IF(P99="관급", F99, 0)</f>
        <v>0</v>
      </c>
      <c r="V99">
        <f>IF(P99="외주비", J99, 0)</f>
        <v>0</v>
      </c>
      <c r="W99">
        <f>IF(P99="장비비", J99, 0)</f>
        <v>0</v>
      </c>
      <c r="X99">
        <f>IF(P99="폐기물처리비", L99, 0)</f>
        <v>0</v>
      </c>
      <c r="Y99">
        <f>IF(P99="가설비", J99, 0)</f>
        <v>0</v>
      </c>
      <c r="Z99">
        <f>IF(P99="잡비제외분", F99, 0)</f>
        <v>0</v>
      </c>
      <c r="AA99">
        <f>IF(P99="사급자재대", L99, 0)</f>
        <v>0</v>
      </c>
      <c r="AB99">
        <f>IF(P99="관급자재대", L99, 0)</f>
        <v>0</v>
      </c>
      <c r="AC99">
        <f>IF(P99="폐기물상차비", L99, 0)</f>
        <v>0</v>
      </c>
      <c r="AD99">
        <f>IF(P99="고철처리비", L99, 0)</f>
        <v>0</v>
      </c>
      <c r="AE99">
        <f>IF(P99="도급자시공관급자재대", L99, 0)</f>
        <v>0</v>
      </c>
      <c r="AF99">
        <f>IF(P99="안전관리비", L99, 0)</f>
        <v>0</v>
      </c>
      <c r="AG99">
        <f>IF(P99="품질관리비", L99, 0)</f>
        <v>0</v>
      </c>
      <c r="AH99">
        <f>IF(P99="건설폐기물상차비", L99, 0)</f>
        <v>0</v>
      </c>
      <c r="AI99">
        <f>IF(P99="사용자항목7", L99, 0)</f>
        <v>0</v>
      </c>
      <c r="AJ99">
        <f>IF(P99="관급자시공관급자재대", L99, 0)</f>
        <v>0</v>
      </c>
      <c r="AK99">
        <f>IF(P99="사용자항목9", L99, 0)</f>
        <v>0</v>
      </c>
      <c r="AL99">
        <f>IF(P99="사용자항목10", L99, 0)</f>
        <v>0</v>
      </c>
      <c r="AM99">
        <f>IF(P99="사용자항목11", L99, 0)</f>
        <v>0</v>
      </c>
      <c r="AN99">
        <f>IF(P99="사용자항목12", L99, 0)</f>
        <v>0</v>
      </c>
      <c r="AO99">
        <f>IF(P99="사용자항목13", L99, 0)</f>
        <v>0</v>
      </c>
      <c r="AP99">
        <f>IF(P99="사용자항목14", L99, 0)</f>
        <v>0</v>
      </c>
      <c r="AQ99">
        <f>IF(P99="사용자항목15", L99, 0)</f>
        <v>0</v>
      </c>
      <c r="AR99">
        <f>IF(P99="사용자항목16", L99, 0)</f>
        <v>0</v>
      </c>
      <c r="AS99">
        <f>IF(P99="사용자항목17", L99, 0)</f>
        <v>0</v>
      </c>
      <c r="AT99">
        <f>IF(P99="사용자항목18", L99, 0)</f>
        <v>0</v>
      </c>
      <c r="AU99">
        <f>IF(P99="사용자항목19", L99, 0)</f>
        <v>0</v>
      </c>
    </row>
    <row r="100" spans="1:50" ht="21" customHeight="1" x14ac:dyDescent="0.3">
      <c r="A100" s="8" t="s">
        <v>194</v>
      </c>
      <c r="B100" s="8" t="s">
        <v>195</v>
      </c>
      <c r="C100" s="9" t="s">
        <v>62</v>
      </c>
      <c r="D100" s="10">
        <v>13</v>
      </c>
      <c r="E100" s="11"/>
      <c r="F100" s="11"/>
      <c r="G100" s="11"/>
      <c r="H100" s="11"/>
      <c r="I100" s="11"/>
      <c r="J100" s="11"/>
      <c r="K100" s="11"/>
      <c r="L100" s="11"/>
      <c r="M100" s="9"/>
      <c r="O100" t="str">
        <f>""</f>
        <v/>
      </c>
      <c r="P100" s="12" t="s">
        <v>17</v>
      </c>
      <c r="Q100">
        <v>1</v>
      </c>
      <c r="R100">
        <f>IF(P100="기계경비", J100, 0)</f>
        <v>0</v>
      </c>
      <c r="S100">
        <f>IF(P100="운반비", J100, 0)</f>
        <v>0</v>
      </c>
      <c r="T100">
        <f>IF(P100="작업부산물", F100, 0)</f>
        <v>0</v>
      </c>
      <c r="U100">
        <f>IF(P100="관급", F100, 0)</f>
        <v>0</v>
      </c>
      <c r="V100">
        <f>IF(P100="외주비", J100, 0)</f>
        <v>0</v>
      </c>
      <c r="W100">
        <f>IF(P100="장비비", J100, 0)</f>
        <v>0</v>
      </c>
      <c r="X100">
        <f>IF(P100="폐기물처리비", L100, 0)</f>
        <v>0</v>
      </c>
      <c r="Y100">
        <f>IF(P100="가설비", J100, 0)</f>
        <v>0</v>
      </c>
      <c r="Z100">
        <f>IF(P100="잡비제외분", F100, 0)</f>
        <v>0</v>
      </c>
      <c r="AA100">
        <f>IF(P100="사급자재대", L100, 0)</f>
        <v>0</v>
      </c>
      <c r="AB100">
        <f>IF(P100="관급자재대", L100, 0)</f>
        <v>0</v>
      </c>
      <c r="AC100">
        <f>IF(P100="폐기물상차비", L100, 0)</f>
        <v>0</v>
      </c>
      <c r="AD100">
        <f>IF(P100="고철처리비", L100, 0)</f>
        <v>0</v>
      </c>
      <c r="AE100">
        <f>IF(P100="도급자시공관급자재대", L100, 0)</f>
        <v>0</v>
      </c>
      <c r="AF100">
        <f>IF(P100="안전관리비", L100, 0)</f>
        <v>0</v>
      </c>
      <c r="AG100">
        <f>IF(P100="품질관리비", L100, 0)</f>
        <v>0</v>
      </c>
      <c r="AH100">
        <f>IF(P100="건설폐기물상차비", L100, 0)</f>
        <v>0</v>
      </c>
      <c r="AI100">
        <f>IF(P100="사용자항목7", L100, 0)</f>
        <v>0</v>
      </c>
      <c r="AJ100">
        <f>IF(P100="관급자시공관급자재대", L100, 0)</f>
        <v>0</v>
      </c>
      <c r="AK100">
        <f>IF(P100="사용자항목9", L100, 0)</f>
        <v>0</v>
      </c>
      <c r="AL100">
        <f>IF(P100="사용자항목10", L100, 0)</f>
        <v>0</v>
      </c>
      <c r="AM100">
        <f>IF(P100="사용자항목11", L100, 0)</f>
        <v>0</v>
      </c>
      <c r="AN100">
        <f>IF(P100="사용자항목12", L100, 0)</f>
        <v>0</v>
      </c>
      <c r="AO100">
        <f>IF(P100="사용자항목13", L100, 0)</f>
        <v>0</v>
      </c>
      <c r="AP100">
        <f>IF(P100="사용자항목14", L100, 0)</f>
        <v>0</v>
      </c>
      <c r="AQ100">
        <f>IF(P100="사용자항목15", L100, 0)</f>
        <v>0</v>
      </c>
      <c r="AR100">
        <f>IF(P100="사용자항목16", L100, 0)</f>
        <v>0</v>
      </c>
      <c r="AS100">
        <f>IF(P100="사용자항목17", L100, 0)</f>
        <v>0</v>
      </c>
      <c r="AT100">
        <f>IF(P100="사용자항목18", L100, 0)</f>
        <v>0</v>
      </c>
      <c r="AU100">
        <f>IF(P100="사용자항목19", L100, 0)</f>
        <v>0</v>
      </c>
    </row>
    <row r="101" spans="1:50" ht="21" customHeight="1" x14ac:dyDescent="0.3">
      <c r="A101" s="13"/>
      <c r="B101" s="13"/>
      <c r="C101" s="10"/>
      <c r="D101" s="10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50" ht="21" customHeight="1" x14ac:dyDescent="0.3">
      <c r="A102" s="14" t="s">
        <v>63</v>
      </c>
      <c r="B102" s="15"/>
      <c r="C102" s="16"/>
      <c r="D102" s="16"/>
      <c r="E102" s="17"/>
      <c r="F102" s="17">
        <f>ROUNDDOWN(SUMIF(Q97:Q101, "1", F97:F101), 0)</f>
        <v>0</v>
      </c>
      <c r="G102" s="17"/>
      <c r="H102" s="17">
        <f>ROUNDDOWN(SUMIF(Q97:Q101, "1", H97:H101), 0)</f>
        <v>0</v>
      </c>
      <c r="I102" s="17"/>
      <c r="J102" s="17">
        <f>ROUNDDOWN(SUMIF(Q97:Q101, "1", J97:J101), 0)</f>
        <v>0</v>
      </c>
      <c r="K102" s="17"/>
      <c r="L102" s="17">
        <f>F102+H102+J102</f>
        <v>0</v>
      </c>
      <c r="M102" s="16"/>
      <c r="R102">
        <f>ROUNDDOWN(SUM(R97:R100), 0)</f>
        <v>0</v>
      </c>
      <c r="S102">
        <f>ROUNDDOWN(SUM(S97:S100), 0)</f>
        <v>0</v>
      </c>
      <c r="T102">
        <f>ROUNDDOWN(SUM(T97:T100), 0)</f>
        <v>0</v>
      </c>
      <c r="U102">
        <f>ROUNDDOWN(SUM(U97:U100), 0)</f>
        <v>0</v>
      </c>
      <c r="V102">
        <f>ROUNDDOWN(SUM(V97:V100), 0)</f>
        <v>0</v>
      </c>
      <c r="W102">
        <f>ROUNDDOWN(SUM(W97:W100), 0)</f>
        <v>0</v>
      </c>
      <c r="X102">
        <f>ROUNDDOWN(SUM(X97:X100), 0)</f>
        <v>0</v>
      </c>
      <c r="Y102">
        <f>ROUNDDOWN(SUM(Y97:Y100), 0)</f>
        <v>0</v>
      </c>
      <c r="Z102">
        <f>ROUNDDOWN(SUM(Z97:Z100), 0)</f>
        <v>0</v>
      </c>
      <c r="AA102">
        <f>ROUNDDOWN(SUM(AA97:AA100), 0)</f>
        <v>0</v>
      </c>
      <c r="AB102">
        <f>ROUNDDOWN(SUM(AB97:AB100), 0)</f>
        <v>0</v>
      </c>
      <c r="AC102">
        <f>ROUNDDOWN(SUM(AC97:AC100), 0)</f>
        <v>0</v>
      </c>
      <c r="AD102">
        <f>ROUNDDOWN(SUM(AD97:AD100), 0)</f>
        <v>0</v>
      </c>
      <c r="AE102">
        <f>ROUNDDOWN(SUM(AE97:AE100), 0)</f>
        <v>0</v>
      </c>
      <c r="AF102">
        <f>ROUNDDOWN(SUM(AF97:AF100), 0)</f>
        <v>0</v>
      </c>
      <c r="AG102">
        <f>ROUNDDOWN(SUM(AG97:AG100), 0)</f>
        <v>0</v>
      </c>
      <c r="AH102">
        <f>ROUNDDOWN(SUM(AH97:AH100), 0)</f>
        <v>0</v>
      </c>
      <c r="AI102">
        <f>ROUNDDOWN(SUM(AI97:AI100), 0)</f>
        <v>0</v>
      </c>
      <c r="AJ102">
        <f>ROUNDDOWN(SUM(AJ97:AJ100), 0)</f>
        <v>0</v>
      </c>
      <c r="AK102">
        <f>ROUNDDOWN(SUM(AK97:AK100), 0)</f>
        <v>0</v>
      </c>
      <c r="AL102">
        <f>ROUNDDOWN(SUM(AL97:AL100), 0)</f>
        <v>0</v>
      </c>
      <c r="AM102">
        <f>ROUNDDOWN(SUM(AM97:AM100), 0)</f>
        <v>0</v>
      </c>
      <c r="AN102">
        <f>ROUNDDOWN(SUM(AN97:AN100), 0)</f>
        <v>0</v>
      </c>
      <c r="AO102">
        <f>ROUNDDOWN(SUM(AO97:AO100), 0)</f>
        <v>0</v>
      </c>
      <c r="AP102">
        <f>ROUNDDOWN(SUM(AP97:AP100), 0)</f>
        <v>0</v>
      </c>
      <c r="AQ102">
        <f>ROUNDDOWN(SUM(AQ97:AQ100), 0)</f>
        <v>0</v>
      </c>
      <c r="AR102">
        <f>ROUNDDOWN(SUM(AR97:AR100), 0)</f>
        <v>0</v>
      </c>
      <c r="AS102">
        <f>ROUNDDOWN(SUM(AS97:AS100), 0)</f>
        <v>0</v>
      </c>
      <c r="AT102">
        <f>ROUNDDOWN(SUM(AT97:AT100), 0)</f>
        <v>0</v>
      </c>
      <c r="AU102">
        <f>ROUNDDOWN(SUM(AU97:AU100), 0)</f>
        <v>0</v>
      </c>
      <c r="AV102">
        <f>ROUNDDOWN(SUM(AV97:AV100), 0)</f>
        <v>0</v>
      </c>
      <c r="AW102">
        <f>ROUNDDOWN(SUM(AW97:AW100), 0)</f>
        <v>0</v>
      </c>
      <c r="AX102">
        <f>ROUNDDOWN(SUM(AX97:AX100), 0)</f>
        <v>0</v>
      </c>
    </row>
    <row r="103" spans="1:50" ht="21" customHeight="1" x14ac:dyDescent="0.3">
      <c r="A103" s="6" t="s">
        <v>196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50" ht="21" customHeight="1" x14ac:dyDescent="0.3">
      <c r="A104" s="8" t="s">
        <v>197</v>
      </c>
      <c r="B104" s="8" t="s">
        <v>198</v>
      </c>
      <c r="C104" s="9" t="s">
        <v>199</v>
      </c>
      <c r="D104" s="10">
        <v>4</v>
      </c>
      <c r="E104" s="11"/>
      <c r="F104" s="11"/>
      <c r="G104" s="11"/>
      <c r="H104" s="11"/>
      <c r="I104" s="11"/>
      <c r="J104" s="11"/>
      <c r="K104" s="11"/>
      <c r="L104" s="11"/>
      <c r="M104" s="10"/>
      <c r="O104" t="str">
        <f t="shared" ref="O104:O109" si="91">"01"</f>
        <v>01</v>
      </c>
      <c r="P104" s="12" t="s">
        <v>17</v>
      </c>
      <c r="Q104">
        <v>1</v>
      </c>
      <c r="R104">
        <f t="shared" ref="R104:R112" si="92">IF(P104="기계경비", J104, 0)</f>
        <v>0</v>
      </c>
      <c r="S104">
        <f t="shared" ref="S104:S112" si="93">IF(P104="운반비", J104, 0)</f>
        <v>0</v>
      </c>
      <c r="T104">
        <f t="shared" ref="T104:T112" si="94">IF(P104="작업부산물", F104, 0)</f>
        <v>0</v>
      </c>
      <c r="U104">
        <f t="shared" ref="U104:U112" si="95">IF(P104="관급", F104, 0)</f>
        <v>0</v>
      </c>
      <c r="V104">
        <f t="shared" ref="V104:V112" si="96">IF(P104="외주비", J104, 0)</f>
        <v>0</v>
      </c>
      <c r="W104">
        <f t="shared" ref="W104:W112" si="97">IF(P104="장비비", J104, 0)</f>
        <v>0</v>
      </c>
      <c r="X104">
        <f t="shared" ref="X104:X112" si="98">IF(P104="폐기물처리비", L104, 0)</f>
        <v>0</v>
      </c>
      <c r="Y104">
        <f t="shared" ref="Y104:Y112" si="99">IF(P104="가설비", J104, 0)</f>
        <v>0</v>
      </c>
      <c r="Z104">
        <f t="shared" ref="Z104:Z112" si="100">IF(P104="잡비제외분", F104, 0)</f>
        <v>0</v>
      </c>
      <c r="AA104">
        <f t="shared" ref="AA104:AA112" si="101">IF(P104="사급자재대", L104, 0)</f>
        <v>0</v>
      </c>
      <c r="AB104">
        <f t="shared" ref="AB104:AB112" si="102">IF(P104="관급자재대", L104, 0)</f>
        <v>0</v>
      </c>
      <c r="AC104">
        <f t="shared" ref="AC104:AC112" si="103">IF(P104="폐기물상차비", L104, 0)</f>
        <v>0</v>
      </c>
      <c r="AD104">
        <f t="shared" ref="AD104:AD112" si="104">IF(P104="고철처리비", L104, 0)</f>
        <v>0</v>
      </c>
      <c r="AE104">
        <f t="shared" ref="AE104:AE112" si="105">IF(P104="도급자시공관급자재대", L104, 0)</f>
        <v>0</v>
      </c>
      <c r="AF104">
        <f t="shared" ref="AF104:AF112" si="106">IF(P104="안전관리비", L104, 0)</f>
        <v>0</v>
      </c>
      <c r="AG104">
        <f t="shared" ref="AG104:AG112" si="107">IF(P104="품질관리비", L104, 0)</f>
        <v>0</v>
      </c>
      <c r="AH104">
        <f t="shared" ref="AH104:AH112" si="108">IF(P104="건설폐기물상차비", L104, 0)</f>
        <v>0</v>
      </c>
      <c r="AI104">
        <f t="shared" ref="AI104:AI112" si="109">IF(P104="사용자항목7", L104, 0)</f>
        <v>0</v>
      </c>
      <c r="AJ104">
        <f t="shared" ref="AJ104:AJ112" si="110">IF(P104="관급자시공관급자재대", L104, 0)</f>
        <v>0</v>
      </c>
      <c r="AK104">
        <f t="shared" ref="AK104:AK112" si="111">IF(P104="사용자항목9", L104, 0)</f>
        <v>0</v>
      </c>
      <c r="AL104">
        <f t="shared" ref="AL104:AL112" si="112">IF(P104="사용자항목10", L104, 0)</f>
        <v>0</v>
      </c>
      <c r="AM104">
        <f t="shared" ref="AM104:AM112" si="113">IF(P104="사용자항목11", L104, 0)</f>
        <v>0</v>
      </c>
      <c r="AN104">
        <f t="shared" ref="AN104:AN112" si="114">IF(P104="사용자항목12", L104, 0)</f>
        <v>0</v>
      </c>
      <c r="AO104">
        <f t="shared" ref="AO104:AO112" si="115">IF(P104="사용자항목13", L104, 0)</f>
        <v>0</v>
      </c>
      <c r="AP104">
        <f t="shared" ref="AP104:AP112" si="116">IF(P104="사용자항목14", L104, 0)</f>
        <v>0</v>
      </c>
      <c r="AQ104">
        <f t="shared" ref="AQ104:AQ112" si="117">IF(P104="사용자항목15", L104, 0)</f>
        <v>0</v>
      </c>
      <c r="AR104">
        <f t="shared" ref="AR104:AR112" si="118">IF(P104="사용자항목16", L104, 0)</f>
        <v>0</v>
      </c>
      <c r="AS104">
        <f t="shared" ref="AS104:AS112" si="119">IF(P104="사용자항목17", L104, 0)</f>
        <v>0</v>
      </c>
      <c r="AT104">
        <f t="shared" ref="AT104:AT112" si="120">IF(P104="사용자항목18", L104, 0)</f>
        <v>0</v>
      </c>
      <c r="AU104">
        <f t="shared" ref="AU104:AU112" si="121">IF(P104="사용자항목19", L104, 0)</f>
        <v>0</v>
      </c>
    </row>
    <row r="105" spans="1:50" ht="21" customHeight="1" x14ac:dyDescent="0.3">
      <c r="A105" s="8" t="s">
        <v>200</v>
      </c>
      <c r="B105" s="8" t="s">
        <v>201</v>
      </c>
      <c r="C105" s="9" t="s">
        <v>199</v>
      </c>
      <c r="D105" s="10">
        <v>3</v>
      </c>
      <c r="E105" s="11"/>
      <c r="F105" s="11"/>
      <c r="G105" s="11"/>
      <c r="H105" s="11"/>
      <c r="I105" s="11"/>
      <c r="J105" s="11"/>
      <c r="K105" s="11"/>
      <c r="L105" s="11"/>
      <c r="M105" s="10"/>
      <c r="O105" t="str">
        <f t="shared" si="91"/>
        <v>01</v>
      </c>
      <c r="P105" s="12" t="s">
        <v>17</v>
      </c>
      <c r="Q105">
        <v>1</v>
      </c>
      <c r="R105">
        <f t="shared" si="92"/>
        <v>0</v>
      </c>
      <c r="S105">
        <f t="shared" si="93"/>
        <v>0</v>
      </c>
      <c r="T105">
        <f t="shared" si="94"/>
        <v>0</v>
      </c>
      <c r="U105">
        <f t="shared" si="95"/>
        <v>0</v>
      </c>
      <c r="V105">
        <f t="shared" si="96"/>
        <v>0</v>
      </c>
      <c r="W105">
        <f t="shared" si="97"/>
        <v>0</v>
      </c>
      <c r="X105">
        <f t="shared" si="98"/>
        <v>0</v>
      </c>
      <c r="Y105">
        <f t="shared" si="99"/>
        <v>0</v>
      </c>
      <c r="Z105">
        <f t="shared" si="100"/>
        <v>0</v>
      </c>
      <c r="AA105">
        <f t="shared" si="101"/>
        <v>0</v>
      </c>
      <c r="AB105">
        <f t="shared" si="102"/>
        <v>0</v>
      </c>
      <c r="AC105">
        <f t="shared" si="103"/>
        <v>0</v>
      </c>
      <c r="AD105">
        <f t="shared" si="104"/>
        <v>0</v>
      </c>
      <c r="AE105">
        <f t="shared" si="105"/>
        <v>0</v>
      </c>
      <c r="AF105">
        <f t="shared" si="106"/>
        <v>0</v>
      </c>
      <c r="AG105">
        <f t="shared" si="107"/>
        <v>0</v>
      </c>
      <c r="AH105">
        <f t="shared" si="108"/>
        <v>0</v>
      </c>
      <c r="AI105">
        <f t="shared" si="109"/>
        <v>0</v>
      </c>
      <c r="AJ105">
        <f t="shared" si="110"/>
        <v>0</v>
      </c>
      <c r="AK105">
        <f t="shared" si="111"/>
        <v>0</v>
      </c>
      <c r="AL105">
        <f t="shared" si="112"/>
        <v>0</v>
      </c>
      <c r="AM105">
        <f t="shared" si="113"/>
        <v>0</v>
      </c>
      <c r="AN105">
        <f t="shared" si="114"/>
        <v>0</v>
      </c>
      <c r="AO105">
        <f t="shared" si="115"/>
        <v>0</v>
      </c>
      <c r="AP105">
        <f t="shared" si="116"/>
        <v>0</v>
      </c>
      <c r="AQ105">
        <f t="shared" si="117"/>
        <v>0</v>
      </c>
      <c r="AR105">
        <f t="shared" si="118"/>
        <v>0</v>
      </c>
      <c r="AS105">
        <f t="shared" si="119"/>
        <v>0</v>
      </c>
      <c r="AT105">
        <f t="shared" si="120"/>
        <v>0</v>
      </c>
      <c r="AU105">
        <f t="shared" si="121"/>
        <v>0</v>
      </c>
    </row>
    <row r="106" spans="1:50" ht="21" customHeight="1" x14ac:dyDescent="0.3">
      <c r="A106" s="8" t="s">
        <v>202</v>
      </c>
      <c r="B106" s="8" t="s">
        <v>203</v>
      </c>
      <c r="C106" s="9" t="s">
        <v>199</v>
      </c>
      <c r="D106" s="10">
        <v>3</v>
      </c>
      <c r="E106" s="11"/>
      <c r="F106" s="11"/>
      <c r="G106" s="11"/>
      <c r="H106" s="11"/>
      <c r="I106" s="11"/>
      <c r="J106" s="11"/>
      <c r="K106" s="11"/>
      <c r="L106" s="11"/>
      <c r="M106" s="10"/>
      <c r="O106" t="str">
        <f t="shared" si="91"/>
        <v>01</v>
      </c>
      <c r="P106" s="12" t="s">
        <v>17</v>
      </c>
      <c r="Q106">
        <v>1</v>
      </c>
      <c r="R106">
        <f t="shared" si="92"/>
        <v>0</v>
      </c>
      <c r="S106">
        <f t="shared" si="93"/>
        <v>0</v>
      </c>
      <c r="T106">
        <f t="shared" si="94"/>
        <v>0</v>
      </c>
      <c r="U106">
        <f t="shared" si="95"/>
        <v>0</v>
      </c>
      <c r="V106">
        <f t="shared" si="96"/>
        <v>0</v>
      </c>
      <c r="W106">
        <f t="shared" si="97"/>
        <v>0</v>
      </c>
      <c r="X106">
        <f t="shared" si="98"/>
        <v>0</v>
      </c>
      <c r="Y106">
        <f t="shared" si="99"/>
        <v>0</v>
      </c>
      <c r="Z106">
        <f t="shared" si="100"/>
        <v>0</v>
      </c>
      <c r="AA106">
        <f t="shared" si="101"/>
        <v>0</v>
      </c>
      <c r="AB106">
        <f t="shared" si="102"/>
        <v>0</v>
      </c>
      <c r="AC106">
        <f t="shared" si="103"/>
        <v>0</v>
      </c>
      <c r="AD106">
        <f t="shared" si="104"/>
        <v>0</v>
      </c>
      <c r="AE106">
        <f t="shared" si="105"/>
        <v>0</v>
      </c>
      <c r="AF106">
        <f t="shared" si="106"/>
        <v>0</v>
      </c>
      <c r="AG106">
        <f t="shared" si="107"/>
        <v>0</v>
      </c>
      <c r="AH106">
        <f t="shared" si="108"/>
        <v>0</v>
      </c>
      <c r="AI106">
        <f t="shared" si="109"/>
        <v>0</v>
      </c>
      <c r="AJ106">
        <f t="shared" si="110"/>
        <v>0</v>
      </c>
      <c r="AK106">
        <f t="shared" si="111"/>
        <v>0</v>
      </c>
      <c r="AL106">
        <f t="shared" si="112"/>
        <v>0</v>
      </c>
      <c r="AM106">
        <f t="shared" si="113"/>
        <v>0</v>
      </c>
      <c r="AN106">
        <f t="shared" si="114"/>
        <v>0</v>
      </c>
      <c r="AO106">
        <f t="shared" si="115"/>
        <v>0</v>
      </c>
      <c r="AP106">
        <f t="shared" si="116"/>
        <v>0</v>
      </c>
      <c r="AQ106">
        <f t="shared" si="117"/>
        <v>0</v>
      </c>
      <c r="AR106">
        <f t="shared" si="118"/>
        <v>0</v>
      </c>
      <c r="AS106">
        <f t="shared" si="119"/>
        <v>0</v>
      </c>
      <c r="AT106">
        <f t="shared" si="120"/>
        <v>0</v>
      </c>
      <c r="AU106">
        <f t="shared" si="121"/>
        <v>0</v>
      </c>
    </row>
    <row r="107" spans="1:50" ht="21" customHeight="1" x14ac:dyDescent="0.3">
      <c r="A107" s="8" t="s">
        <v>204</v>
      </c>
      <c r="B107" s="8" t="s">
        <v>205</v>
      </c>
      <c r="C107" s="9" t="s">
        <v>199</v>
      </c>
      <c r="D107" s="10">
        <v>14</v>
      </c>
      <c r="E107" s="11"/>
      <c r="F107" s="11"/>
      <c r="G107" s="11"/>
      <c r="H107" s="11"/>
      <c r="I107" s="11"/>
      <c r="J107" s="11"/>
      <c r="K107" s="11"/>
      <c r="L107" s="11"/>
      <c r="M107" s="10"/>
      <c r="O107" t="str">
        <f t="shared" si="91"/>
        <v>01</v>
      </c>
      <c r="P107" s="12" t="s">
        <v>17</v>
      </c>
      <c r="Q107">
        <v>1</v>
      </c>
      <c r="R107">
        <f t="shared" si="92"/>
        <v>0</v>
      </c>
      <c r="S107">
        <f t="shared" si="93"/>
        <v>0</v>
      </c>
      <c r="T107">
        <f t="shared" si="94"/>
        <v>0</v>
      </c>
      <c r="U107">
        <f t="shared" si="95"/>
        <v>0</v>
      </c>
      <c r="V107">
        <f t="shared" si="96"/>
        <v>0</v>
      </c>
      <c r="W107">
        <f t="shared" si="97"/>
        <v>0</v>
      </c>
      <c r="X107">
        <f t="shared" si="98"/>
        <v>0</v>
      </c>
      <c r="Y107">
        <f t="shared" si="99"/>
        <v>0</v>
      </c>
      <c r="Z107">
        <f t="shared" si="100"/>
        <v>0</v>
      </c>
      <c r="AA107">
        <f t="shared" si="101"/>
        <v>0</v>
      </c>
      <c r="AB107">
        <f t="shared" si="102"/>
        <v>0</v>
      </c>
      <c r="AC107">
        <f t="shared" si="103"/>
        <v>0</v>
      </c>
      <c r="AD107">
        <f t="shared" si="104"/>
        <v>0</v>
      </c>
      <c r="AE107">
        <f t="shared" si="105"/>
        <v>0</v>
      </c>
      <c r="AF107">
        <f t="shared" si="106"/>
        <v>0</v>
      </c>
      <c r="AG107">
        <f t="shared" si="107"/>
        <v>0</v>
      </c>
      <c r="AH107">
        <f t="shared" si="108"/>
        <v>0</v>
      </c>
      <c r="AI107">
        <f t="shared" si="109"/>
        <v>0</v>
      </c>
      <c r="AJ107">
        <f t="shared" si="110"/>
        <v>0</v>
      </c>
      <c r="AK107">
        <f t="shared" si="111"/>
        <v>0</v>
      </c>
      <c r="AL107">
        <f t="shared" si="112"/>
        <v>0</v>
      </c>
      <c r="AM107">
        <f t="shared" si="113"/>
        <v>0</v>
      </c>
      <c r="AN107">
        <f t="shared" si="114"/>
        <v>0</v>
      </c>
      <c r="AO107">
        <f t="shared" si="115"/>
        <v>0</v>
      </c>
      <c r="AP107">
        <f t="shared" si="116"/>
        <v>0</v>
      </c>
      <c r="AQ107">
        <f t="shared" si="117"/>
        <v>0</v>
      </c>
      <c r="AR107">
        <f t="shared" si="118"/>
        <v>0</v>
      </c>
      <c r="AS107">
        <f t="shared" si="119"/>
        <v>0</v>
      </c>
      <c r="AT107">
        <f t="shared" si="120"/>
        <v>0</v>
      </c>
      <c r="AU107">
        <f t="shared" si="121"/>
        <v>0</v>
      </c>
    </row>
    <row r="108" spans="1:50" ht="21" customHeight="1" x14ac:dyDescent="0.3">
      <c r="A108" s="8" t="s">
        <v>206</v>
      </c>
      <c r="B108" s="13"/>
      <c r="C108" s="9" t="s">
        <v>199</v>
      </c>
      <c r="D108" s="10">
        <v>16</v>
      </c>
      <c r="E108" s="11"/>
      <c r="F108" s="11"/>
      <c r="G108" s="11"/>
      <c r="H108" s="11"/>
      <c r="I108" s="11"/>
      <c r="J108" s="11"/>
      <c r="K108" s="11"/>
      <c r="L108" s="11"/>
      <c r="M108" s="10"/>
      <c r="O108" t="str">
        <f t="shared" si="91"/>
        <v>01</v>
      </c>
      <c r="P108" s="12" t="s">
        <v>17</v>
      </c>
      <c r="Q108">
        <v>1</v>
      </c>
      <c r="R108">
        <f t="shared" si="92"/>
        <v>0</v>
      </c>
      <c r="S108">
        <f t="shared" si="93"/>
        <v>0</v>
      </c>
      <c r="T108">
        <f t="shared" si="94"/>
        <v>0</v>
      </c>
      <c r="U108">
        <f t="shared" si="95"/>
        <v>0</v>
      </c>
      <c r="V108">
        <f t="shared" si="96"/>
        <v>0</v>
      </c>
      <c r="W108">
        <f t="shared" si="97"/>
        <v>0</v>
      </c>
      <c r="X108">
        <f t="shared" si="98"/>
        <v>0</v>
      </c>
      <c r="Y108">
        <f t="shared" si="99"/>
        <v>0</v>
      </c>
      <c r="Z108">
        <f t="shared" si="100"/>
        <v>0</v>
      </c>
      <c r="AA108">
        <f t="shared" si="101"/>
        <v>0</v>
      </c>
      <c r="AB108">
        <f t="shared" si="102"/>
        <v>0</v>
      </c>
      <c r="AC108">
        <f t="shared" si="103"/>
        <v>0</v>
      </c>
      <c r="AD108">
        <f t="shared" si="104"/>
        <v>0</v>
      </c>
      <c r="AE108">
        <f t="shared" si="105"/>
        <v>0</v>
      </c>
      <c r="AF108">
        <f t="shared" si="106"/>
        <v>0</v>
      </c>
      <c r="AG108">
        <f t="shared" si="107"/>
        <v>0</v>
      </c>
      <c r="AH108">
        <f t="shared" si="108"/>
        <v>0</v>
      </c>
      <c r="AI108">
        <f t="shared" si="109"/>
        <v>0</v>
      </c>
      <c r="AJ108">
        <f t="shared" si="110"/>
        <v>0</v>
      </c>
      <c r="AK108">
        <f t="shared" si="111"/>
        <v>0</v>
      </c>
      <c r="AL108">
        <f t="shared" si="112"/>
        <v>0</v>
      </c>
      <c r="AM108">
        <f t="shared" si="113"/>
        <v>0</v>
      </c>
      <c r="AN108">
        <f t="shared" si="114"/>
        <v>0</v>
      </c>
      <c r="AO108">
        <f t="shared" si="115"/>
        <v>0</v>
      </c>
      <c r="AP108">
        <f t="shared" si="116"/>
        <v>0</v>
      </c>
      <c r="AQ108">
        <f t="shared" si="117"/>
        <v>0</v>
      </c>
      <c r="AR108">
        <f t="shared" si="118"/>
        <v>0</v>
      </c>
      <c r="AS108">
        <f t="shared" si="119"/>
        <v>0</v>
      </c>
      <c r="AT108">
        <f t="shared" si="120"/>
        <v>0</v>
      </c>
      <c r="AU108">
        <f t="shared" si="121"/>
        <v>0</v>
      </c>
    </row>
    <row r="109" spans="1:50" ht="21" customHeight="1" x14ac:dyDescent="0.3">
      <c r="A109" s="8" t="s">
        <v>207</v>
      </c>
      <c r="B109" s="8" t="s">
        <v>208</v>
      </c>
      <c r="C109" s="9" t="s">
        <v>199</v>
      </c>
      <c r="D109" s="10">
        <v>2</v>
      </c>
      <c r="E109" s="11"/>
      <c r="F109" s="11"/>
      <c r="G109" s="11"/>
      <c r="H109" s="11"/>
      <c r="I109" s="11"/>
      <c r="J109" s="11"/>
      <c r="K109" s="11"/>
      <c r="L109" s="11"/>
      <c r="M109" s="10"/>
      <c r="O109" t="str">
        <f t="shared" si="91"/>
        <v>01</v>
      </c>
      <c r="P109" s="12" t="s">
        <v>17</v>
      </c>
      <c r="Q109">
        <v>1</v>
      </c>
      <c r="R109">
        <f t="shared" si="92"/>
        <v>0</v>
      </c>
      <c r="S109">
        <f t="shared" si="93"/>
        <v>0</v>
      </c>
      <c r="T109">
        <f t="shared" si="94"/>
        <v>0</v>
      </c>
      <c r="U109">
        <f t="shared" si="95"/>
        <v>0</v>
      </c>
      <c r="V109">
        <f t="shared" si="96"/>
        <v>0</v>
      </c>
      <c r="W109">
        <f t="shared" si="97"/>
        <v>0</v>
      </c>
      <c r="X109">
        <f t="shared" si="98"/>
        <v>0</v>
      </c>
      <c r="Y109">
        <f t="shared" si="99"/>
        <v>0</v>
      </c>
      <c r="Z109">
        <f t="shared" si="100"/>
        <v>0</v>
      </c>
      <c r="AA109">
        <f t="shared" si="101"/>
        <v>0</v>
      </c>
      <c r="AB109">
        <f t="shared" si="102"/>
        <v>0</v>
      </c>
      <c r="AC109">
        <f t="shared" si="103"/>
        <v>0</v>
      </c>
      <c r="AD109">
        <f t="shared" si="104"/>
        <v>0</v>
      </c>
      <c r="AE109">
        <f t="shared" si="105"/>
        <v>0</v>
      </c>
      <c r="AF109">
        <f t="shared" si="106"/>
        <v>0</v>
      </c>
      <c r="AG109">
        <f t="shared" si="107"/>
        <v>0</v>
      </c>
      <c r="AH109">
        <f t="shared" si="108"/>
        <v>0</v>
      </c>
      <c r="AI109">
        <f t="shared" si="109"/>
        <v>0</v>
      </c>
      <c r="AJ109">
        <f t="shared" si="110"/>
        <v>0</v>
      </c>
      <c r="AK109">
        <f t="shared" si="111"/>
        <v>0</v>
      </c>
      <c r="AL109">
        <f t="shared" si="112"/>
        <v>0</v>
      </c>
      <c r="AM109">
        <f t="shared" si="113"/>
        <v>0</v>
      </c>
      <c r="AN109">
        <f t="shared" si="114"/>
        <v>0</v>
      </c>
      <c r="AO109">
        <f t="shared" si="115"/>
        <v>0</v>
      </c>
      <c r="AP109">
        <f t="shared" si="116"/>
        <v>0</v>
      </c>
      <c r="AQ109">
        <f t="shared" si="117"/>
        <v>0</v>
      </c>
      <c r="AR109">
        <f t="shared" si="118"/>
        <v>0</v>
      </c>
      <c r="AS109">
        <f t="shared" si="119"/>
        <v>0</v>
      </c>
      <c r="AT109">
        <f t="shared" si="120"/>
        <v>0</v>
      </c>
      <c r="AU109">
        <f t="shared" si="121"/>
        <v>0</v>
      </c>
    </row>
    <row r="110" spans="1:50" ht="21" customHeight="1" x14ac:dyDescent="0.3">
      <c r="A110" s="8" t="s">
        <v>209</v>
      </c>
      <c r="B110" s="8" t="s">
        <v>210</v>
      </c>
      <c r="C110" s="9" t="s">
        <v>199</v>
      </c>
      <c r="D110" s="10">
        <v>1</v>
      </c>
      <c r="E110" s="11"/>
      <c r="F110" s="11"/>
      <c r="G110" s="11"/>
      <c r="H110" s="11"/>
      <c r="I110" s="11"/>
      <c r="J110" s="11"/>
      <c r="K110" s="11"/>
      <c r="L110" s="11"/>
      <c r="M110" s="10"/>
      <c r="O110" t="str">
        <f>""</f>
        <v/>
      </c>
      <c r="P110" s="12" t="s">
        <v>17</v>
      </c>
      <c r="Q110">
        <v>1</v>
      </c>
      <c r="R110">
        <f t="shared" si="92"/>
        <v>0</v>
      </c>
      <c r="S110">
        <f t="shared" si="93"/>
        <v>0</v>
      </c>
      <c r="T110">
        <f t="shared" si="94"/>
        <v>0</v>
      </c>
      <c r="U110">
        <f t="shared" si="95"/>
        <v>0</v>
      </c>
      <c r="V110">
        <f t="shared" si="96"/>
        <v>0</v>
      </c>
      <c r="W110">
        <f t="shared" si="97"/>
        <v>0</v>
      </c>
      <c r="X110">
        <f t="shared" si="98"/>
        <v>0</v>
      </c>
      <c r="Y110">
        <f t="shared" si="99"/>
        <v>0</v>
      </c>
      <c r="Z110">
        <f t="shared" si="100"/>
        <v>0</v>
      </c>
      <c r="AA110">
        <f t="shared" si="101"/>
        <v>0</v>
      </c>
      <c r="AB110">
        <f t="shared" si="102"/>
        <v>0</v>
      </c>
      <c r="AC110">
        <f t="shared" si="103"/>
        <v>0</v>
      </c>
      <c r="AD110">
        <f t="shared" si="104"/>
        <v>0</v>
      </c>
      <c r="AE110">
        <f t="shared" si="105"/>
        <v>0</v>
      </c>
      <c r="AF110">
        <f t="shared" si="106"/>
        <v>0</v>
      </c>
      <c r="AG110">
        <f t="shared" si="107"/>
        <v>0</v>
      </c>
      <c r="AH110">
        <f t="shared" si="108"/>
        <v>0</v>
      </c>
      <c r="AI110">
        <f t="shared" si="109"/>
        <v>0</v>
      </c>
      <c r="AJ110">
        <f t="shared" si="110"/>
        <v>0</v>
      </c>
      <c r="AK110">
        <f t="shared" si="111"/>
        <v>0</v>
      </c>
      <c r="AL110">
        <f t="shared" si="112"/>
        <v>0</v>
      </c>
      <c r="AM110">
        <f t="shared" si="113"/>
        <v>0</v>
      </c>
      <c r="AN110">
        <f t="shared" si="114"/>
        <v>0</v>
      </c>
      <c r="AO110">
        <f t="shared" si="115"/>
        <v>0</v>
      </c>
      <c r="AP110">
        <f t="shared" si="116"/>
        <v>0</v>
      </c>
      <c r="AQ110">
        <f t="shared" si="117"/>
        <v>0</v>
      </c>
      <c r="AR110">
        <f t="shared" si="118"/>
        <v>0</v>
      </c>
      <c r="AS110">
        <f t="shared" si="119"/>
        <v>0</v>
      </c>
      <c r="AT110">
        <f t="shared" si="120"/>
        <v>0</v>
      </c>
      <c r="AU110">
        <f t="shared" si="121"/>
        <v>0</v>
      </c>
    </row>
    <row r="111" spans="1:50" ht="21" customHeight="1" x14ac:dyDescent="0.3">
      <c r="A111" s="8" t="s">
        <v>211</v>
      </c>
      <c r="B111" s="13"/>
      <c r="C111" s="9" t="s">
        <v>212</v>
      </c>
      <c r="D111" s="10">
        <v>25</v>
      </c>
      <c r="E111" s="11"/>
      <c r="F111" s="11"/>
      <c r="G111" s="11"/>
      <c r="H111" s="11"/>
      <c r="I111" s="11"/>
      <c r="J111" s="11"/>
      <c r="K111" s="11"/>
      <c r="L111" s="11"/>
      <c r="M111" s="10"/>
      <c r="O111" t="str">
        <f>""</f>
        <v/>
      </c>
      <c r="P111" s="12" t="s">
        <v>17</v>
      </c>
      <c r="Q111">
        <v>1</v>
      </c>
      <c r="R111">
        <f t="shared" si="92"/>
        <v>0</v>
      </c>
      <c r="S111">
        <f t="shared" si="93"/>
        <v>0</v>
      </c>
      <c r="T111">
        <f t="shared" si="94"/>
        <v>0</v>
      </c>
      <c r="U111">
        <f t="shared" si="95"/>
        <v>0</v>
      </c>
      <c r="V111">
        <f t="shared" si="96"/>
        <v>0</v>
      </c>
      <c r="W111">
        <f t="shared" si="97"/>
        <v>0</v>
      </c>
      <c r="X111">
        <f t="shared" si="98"/>
        <v>0</v>
      </c>
      <c r="Y111">
        <f t="shared" si="99"/>
        <v>0</v>
      </c>
      <c r="Z111">
        <f t="shared" si="100"/>
        <v>0</v>
      </c>
      <c r="AA111">
        <f t="shared" si="101"/>
        <v>0</v>
      </c>
      <c r="AB111">
        <f t="shared" si="102"/>
        <v>0</v>
      </c>
      <c r="AC111">
        <f t="shared" si="103"/>
        <v>0</v>
      </c>
      <c r="AD111">
        <f t="shared" si="104"/>
        <v>0</v>
      </c>
      <c r="AE111">
        <f t="shared" si="105"/>
        <v>0</v>
      </c>
      <c r="AF111">
        <f t="shared" si="106"/>
        <v>0</v>
      </c>
      <c r="AG111">
        <f t="shared" si="107"/>
        <v>0</v>
      </c>
      <c r="AH111">
        <f t="shared" si="108"/>
        <v>0</v>
      </c>
      <c r="AI111">
        <f t="shared" si="109"/>
        <v>0</v>
      </c>
      <c r="AJ111">
        <f t="shared" si="110"/>
        <v>0</v>
      </c>
      <c r="AK111">
        <f t="shared" si="111"/>
        <v>0</v>
      </c>
      <c r="AL111">
        <f t="shared" si="112"/>
        <v>0</v>
      </c>
      <c r="AM111">
        <f t="shared" si="113"/>
        <v>0</v>
      </c>
      <c r="AN111">
        <f t="shared" si="114"/>
        <v>0</v>
      </c>
      <c r="AO111">
        <f t="shared" si="115"/>
        <v>0</v>
      </c>
      <c r="AP111">
        <f t="shared" si="116"/>
        <v>0</v>
      </c>
      <c r="AQ111">
        <f t="shared" si="117"/>
        <v>0</v>
      </c>
      <c r="AR111">
        <f t="shared" si="118"/>
        <v>0</v>
      </c>
      <c r="AS111">
        <f t="shared" si="119"/>
        <v>0</v>
      </c>
      <c r="AT111">
        <f t="shared" si="120"/>
        <v>0</v>
      </c>
      <c r="AU111">
        <f t="shared" si="121"/>
        <v>0</v>
      </c>
    </row>
    <row r="112" spans="1:50" ht="21" customHeight="1" x14ac:dyDescent="0.3">
      <c r="A112" s="8" t="s">
        <v>213</v>
      </c>
      <c r="B112" s="8" t="s">
        <v>214</v>
      </c>
      <c r="C112" s="9" t="s">
        <v>215</v>
      </c>
      <c r="D112" s="10">
        <v>12</v>
      </c>
      <c r="E112" s="11"/>
      <c r="F112" s="11"/>
      <c r="G112" s="11"/>
      <c r="H112" s="11"/>
      <c r="I112" s="11"/>
      <c r="J112" s="11"/>
      <c r="K112" s="11"/>
      <c r="L112" s="18"/>
      <c r="M112" s="9"/>
      <c r="O112" t="str">
        <f>"01"</f>
        <v>01</v>
      </c>
      <c r="P112" s="12" t="s">
        <v>17</v>
      </c>
      <c r="Q112">
        <v>1</v>
      </c>
      <c r="R112">
        <f t="shared" si="92"/>
        <v>0</v>
      </c>
      <c r="S112">
        <f t="shared" si="93"/>
        <v>0</v>
      </c>
      <c r="T112">
        <f t="shared" si="94"/>
        <v>0</v>
      </c>
      <c r="U112">
        <f t="shared" si="95"/>
        <v>0</v>
      </c>
      <c r="V112">
        <f t="shared" si="96"/>
        <v>0</v>
      </c>
      <c r="W112">
        <f t="shared" si="97"/>
        <v>0</v>
      </c>
      <c r="X112">
        <f t="shared" si="98"/>
        <v>0</v>
      </c>
      <c r="Y112">
        <f t="shared" si="99"/>
        <v>0</v>
      </c>
      <c r="Z112">
        <f t="shared" si="100"/>
        <v>0</v>
      </c>
      <c r="AA112">
        <f t="shared" si="101"/>
        <v>0</v>
      </c>
      <c r="AB112">
        <f t="shared" si="102"/>
        <v>0</v>
      </c>
      <c r="AC112">
        <f t="shared" si="103"/>
        <v>0</v>
      </c>
      <c r="AD112">
        <f t="shared" si="104"/>
        <v>0</v>
      </c>
      <c r="AE112">
        <f t="shared" si="105"/>
        <v>0</v>
      </c>
      <c r="AF112">
        <f t="shared" si="106"/>
        <v>0</v>
      </c>
      <c r="AG112">
        <f t="shared" si="107"/>
        <v>0</v>
      </c>
      <c r="AH112">
        <f t="shared" si="108"/>
        <v>0</v>
      </c>
      <c r="AI112">
        <f t="shared" si="109"/>
        <v>0</v>
      </c>
      <c r="AJ112">
        <f t="shared" si="110"/>
        <v>0</v>
      </c>
      <c r="AK112">
        <f t="shared" si="111"/>
        <v>0</v>
      </c>
      <c r="AL112">
        <f t="shared" si="112"/>
        <v>0</v>
      </c>
      <c r="AM112">
        <f t="shared" si="113"/>
        <v>0</v>
      </c>
      <c r="AN112">
        <f t="shared" si="114"/>
        <v>0</v>
      </c>
      <c r="AO112">
        <f t="shared" si="115"/>
        <v>0</v>
      </c>
      <c r="AP112">
        <f t="shared" si="116"/>
        <v>0</v>
      </c>
      <c r="AQ112">
        <f t="shared" si="117"/>
        <v>0</v>
      </c>
      <c r="AR112">
        <f t="shared" si="118"/>
        <v>0</v>
      </c>
      <c r="AS112">
        <f t="shared" si="119"/>
        <v>0</v>
      </c>
      <c r="AT112">
        <f t="shared" si="120"/>
        <v>0</v>
      </c>
      <c r="AU112">
        <f t="shared" si="121"/>
        <v>0</v>
      </c>
    </row>
    <row r="113" spans="1:50" ht="21" customHeight="1" x14ac:dyDescent="0.3">
      <c r="A113" s="13"/>
      <c r="B113" s="13"/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50" ht="21" customHeight="1" x14ac:dyDescent="0.3">
      <c r="A114" s="14" t="s">
        <v>63</v>
      </c>
      <c r="B114" s="15"/>
      <c r="C114" s="16"/>
      <c r="D114" s="16"/>
      <c r="E114" s="17"/>
      <c r="F114" s="17">
        <f>ROUNDDOWN(SUMIF(Q104:Q113, "1", F104:F113), 0)</f>
        <v>0</v>
      </c>
      <c r="G114" s="17"/>
      <c r="H114" s="17">
        <f>ROUNDDOWN(SUMIF(Q104:Q113, "1", H104:H113), 0)</f>
        <v>0</v>
      </c>
      <c r="I114" s="17"/>
      <c r="J114" s="17">
        <f>ROUNDDOWN(SUMIF(Q104:Q113, "1", J104:J113), 0)</f>
        <v>0</v>
      </c>
      <c r="K114" s="17"/>
      <c r="L114" s="17">
        <f>F114+H114+J114</f>
        <v>0</v>
      </c>
      <c r="M114" s="16"/>
      <c r="R114">
        <f>ROUNDDOWN(SUM(R104:R112), 0)</f>
        <v>0</v>
      </c>
      <c r="S114">
        <f>ROUNDDOWN(SUM(S104:S112), 0)</f>
        <v>0</v>
      </c>
      <c r="T114">
        <f>ROUNDDOWN(SUM(T104:T112), 0)</f>
        <v>0</v>
      </c>
      <c r="U114">
        <f>ROUNDDOWN(SUM(U104:U112), 0)</f>
        <v>0</v>
      </c>
      <c r="V114">
        <f>ROUNDDOWN(SUM(V104:V112), 0)</f>
        <v>0</v>
      </c>
      <c r="W114">
        <f>ROUNDDOWN(SUM(W104:W112), 0)</f>
        <v>0</v>
      </c>
      <c r="X114">
        <f>ROUNDDOWN(SUM(X104:X112), 0)</f>
        <v>0</v>
      </c>
      <c r="Y114">
        <f>ROUNDDOWN(SUM(Y104:Y112), 0)</f>
        <v>0</v>
      </c>
      <c r="Z114">
        <f>ROUNDDOWN(SUM(Z104:Z112), 0)</f>
        <v>0</v>
      </c>
      <c r="AA114">
        <f>ROUNDDOWN(SUM(AA104:AA112), 0)</f>
        <v>0</v>
      </c>
      <c r="AB114">
        <f>ROUNDDOWN(SUM(AB104:AB112), 0)</f>
        <v>0</v>
      </c>
      <c r="AC114">
        <f>ROUNDDOWN(SUM(AC104:AC112), 0)</f>
        <v>0</v>
      </c>
      <c r="AD114">
        <f>ROUNDDOWN(SUM(AD104:AD112), 0)</f>
        <v>0</v>
      </c>
      <c r="AE114">
        <f>ROUNDDOWN(SUM(AE104:AE112), 0)</f>
        <v>0</v>
      </c>
      <c r="AF114">
        <f>ROUNDDOWN(SUM(AF104:AF112), 0)</f>
        <v>0</v>
      </c>
      <c r="AG114">
        <f>ROUNDDOWN(SUM(AG104:AG112), 0)</f>
        <v>0</v>
      </c>
      <c r="AH114">
        <f>ROUNDDOWN(SUM(AH104:AH112), 0)</f>
        <v>0</v>
      </c>
      <c r="AI114">
        <f>ROUNDDOWN(SUM(AI104:AI112), 0)</f>
        <v>0</v>
      </c>
      <c r="AJ114">
        <f>ROUNDDOWN(SUM(AJ104:AJ112), 0)</f>
        <v>0</v>
      </c>
      <c r="AK114">
        <f>ROUNDDOWN(SUM(AK104:AK112), 0)</f>
        <v>0</v>
      </c>
      <c r="AL114">
        <f>ROUNDDOWN(SUM(AL104:AL112), 0)</f>
        <v>0</v>
      </c>
      <c r="AM114">
        <f>ROUNDDOWN(SUM(AM104:AM112), 0)</f>
        <v>0</v>
      </c>
      <c r="AN114">
        <f>ROUNDDOWN(SUM(AN104:AN112), 0)</f>
        <v>0</v>
      </c>
      <c r="AO114">
        <f>ROUNDDOWN(SUM(AO104:AO112), 0)</f>
        <v>0</v>
      </c>
      <c r="AP114">
        <f>ROUNDDOWN(SUM(AP104:AP112), 0)</f>
        <v>0</v>
      </c>
      <c r="AQ114">
        <f>ROUNDDOWN(SUM(AQ104:AQ112), 0)</f>
        <v>0</v>
      </c>
      <c r="AR114">
        <f>ROUNDDOWN(SUM(AR104:AR112), 0)</f>
        <v>0</v>
      </c>
      <c r="AS114">
        <f>ROUNDDOWN(SUM(AS104:AS112), 0)</f>
        <v>0</v>
      </c>
      <c r="AT114">
        <f>ROUNDDOWN(SUM(AT104:AT112), 0)</f>
        <v>0</v>
      </c>
      <c r="AU114">
        <f>ROUNDDOWN(SUM(AU104:AU112), 0)</f>
        <v>0</v>
      </c>
      <c r="AV114">
        <f>ROUNDDOWN(SUM(AV104:AV112), 0)</f>
        <v>0</v>
      </c>
      <c r="AW114">
        <f>ROUNDDOWN(SUM(AW104:AW112), 0)</f>
        <v>0</v>
      </c>
      <c r="AX114">
        <f>ROUNDDOWN(SUM(AX104:AX112), 0)</f>
        <v>0</v>
      </c>
    </row>
    <row r="115" spans="1:50" ht="21" customHeight="1" x14ac:dyDescent="0.3">
      <c r="A115" s="6" t="s">
        <v>216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50" ht="21" customHeight="1" x14ac:dyDescent="0.3">
      <c r="A116" s="8" t="s">
        <v>217</v>
      </c>
      <c r="B116" s="8" t="s">
        <v>218</v>
      </c>
      <c r="C116" s="9" t="s">
        <v>164</v>
      </c>
      <c r="D116" s="10">
        <v>1</v>
      </c>
      <c r="E116" s="11">
        <f>[1]일위대가목록!G77</f>
        <v>2063784</v>
      </c>
      <c r="F116" s="11"/>
      <c r="G116" s="11"/>
      <c r="H116" s="11"/>
      <c r="I116" s="11"/>
      <c r="J116" s="11"/>
      <c r="K116" s="11"/>
      <c r="L116" s="11"/>
      <c r="M116" s="9"/>
      <c r="O116" t="str">
        <f>""</f>
        <v/>
      </c>
      <c r="P116" s="12" t="s">
        <v>17</v>
      </c>
      <c r="Q116">
        <v>1</v>
      </c>
      <c r="R116">
        <f t="shared" ref="R116:R154" si="122">IF(P116="기계경비", J116, 0)</f>
        <v>0</v>
      </c>
      <c r="S116">
        <f t="shared" ref="S116:S154" si="123">IF(P116="운반비", J116, 0)</f>
        <v>0</v>
      </c>
      <c r="T116">
        <f t="shared" ref="T116:T154" si="124">IF(P116="작업부산물", F116, 0)</f>
        <v>0</v>
      </c>
      <c r="U116">
        <f t="shared" ref="U116:U154" si="125">IF(P116="관급", F116, 0)</f>
        <v>0</v>
      </c>
      <c r="V116">
        <f t="shared" ref="V116:V154" si="126">IF(P116="외주비", J116, 0)</f>
        <v>0</v>
      </c>
      <c r="W116">
        <f t="shared" ref="W116:W154" si="127">IF(P116="장비비", J116, 0)</f>
        <v>0</v>
      </c>
      <c r="X116">
        <f t="shared" ref="X116:X154" si="128">IF(P116="폐기물처리비", L116, 0)</f>
        <v>0</v>
      </c>
      <c r="Y116">
        <f t="shared" ref="Y116:Y154" si="129">IF(P116="가설비", J116, 0)</f>
        <v>0</v>
      </c>
      <c r="Z116">
        <f t="shared" ref="Z116:Z154" si="130">IF(P116="잡비제외분", F116, 0)</f>
        <v>0</v>
      </c>
      <c r="AA116">
        <f t="shared" ref="AA116:AA154" si="131">IF(P116="사급자재대", L116, 0)</f>
        <v>0</v>
      </c>
      <c r="AB116">
        <f t="shared" ref="AB116:AB154" si="132">IF(P116="관급자재대", L116, 0)</f>
        <v>0</v>
      </c>
      <c r="AC116">
        <f t="shared" ref="AC116:AC154" si="133">IF(P116="폐기물상차비", L116, 0)</f>
        <v>0</v>
      </c>
      <c r="AD116">
        <f t="shared" ref="AD116:AD154" si="134">IF(P116="고철처리비", L116, 0)</f>
        <v>0</v>
      </c>
      <c r="AE116">
        <f t="shared" ref="AE116:AE154" si="135">IF(P116="도급자시공관급자재대", L116, 0)</f>
        <v>0</v>
      </c>
      <c r="AF116">
        <f t="shared" ref="AF116:AF154" si="136">IF(P116="안전관리비", L116, 0)</f>
        <v>0</v>
      </c>
      <c r="AG116">
        <f t="shared" ref="AG116:AG154" si="137">IF(P116="품질관리비", L116, 0)</f>
        <v>0</v>
      </c>
      <c r="AH116">
        <f t="shared" ref="AH116:AH154" si="138">IF(P116="건설폐기물상차비", L116, 0)</f>
        <v>0</v>
      </c>
      <c r="AI116">
        <f t="shared" ref="AI116:AI154" si="139">IF(P116="사용자항목7", L116, 0)</f>
        <v>0</v>
      </c>
      <c r="AJ116">
        <f t="shared" ref="AJ116:AJ154" si="140">IF(P116="관급자시공관급자재대", L116, 0)</f>
        <v>0</v>
      </c>
      <c r="AK116">
        <f t="shared" ref="AK116:AK154" si="141">IF(P116="사용자항목9", L116, 0)</f>
        <v>0</v>
      </c>
      <c r="AL116">
        <f t="shared" ref="AL116:AL154" si="142">IF(P116="사용자항목10", L116, 0)</f>
        <v>0</v>
      </c>
      <c r="AM116">
        <f t="shared" ref="AM116:AM154" si="143">IF(P116="사용자항목11", L116, 0)</f>
        <v>0</v>
      </c>
      <c r="AN116">
        <f t="shared" ref="AN116:AN154" si="144">IF(P116="사용자항목12", L116, 0)</f>
        <v>0</v>
      </c>
      <c r="AO116">
        <f t="shared" ref="AO116:AO154" si="145">IF(P116="사용자항목13", L116, 0)</f>
        <v>0</v>
      </c>
      <c r="AP116">
        <f t="shared" ref="AP116:AP154" si="146">IF(P116="사용자항목14", L116, 0)</f>
        <v>0</v>
      </c>
      <c r="AQ116">
        <f t="shared" ref="AQ116:AQ154" si="147">IF(P116="사용자항목15", L116, 0)</f>
        <v>0</v>
      </c>
      <c r="AR116">
        <f t="shared" ref="AR116:AR154" si="148">IF(P116="사용자항목16", L116, 0)</f>
        <v>0</v>
      </c>
      <c r="AS116">
        <f t="shared" ref="AS116:AS154" si="149">IF(P116="사용자항목17", L116, 0)</f>
        <v>0</v>
      </c>
      <c r="AT116">
        <f t="shared" ref="AT116:AT154" si="150">IF(P116="사용자항목18", L116, 0)</f>
        <v>0</v>
      </c>
      <c r="AU116">
        <f t="shared" ref="AU116:AU154" si="151">IF(P116="사용자항목19", L116, 0)</f>
        <v>0</v>
      </c>
    </row>
    <row r="117" spans="1:50" ht="21" customHeight="1" x14ac:dyDescent="0.3">
      <c r="A117" s="8" t="s">
        <v>219</v>
      </c>
      <c r="B117" s="8" t="s">
        <v>220</v>
      </c>
      <c r="C117" s="9" t="s">
        <v>215</v>
      </c>
      <c r="D117" s="10">
        <v>1</v>
      </c>
      <c r="E117" s="11">
        <f>[1]단가대비표!O90</f>
        <v>1800000</v>
      </c>
      <c r="F117" s="11"/>
      <c r="G117" s="11"/>
      <c r="H117" s="11"/>
      <c r="I117" s="11"/>
      <c r="J117" s="11"/>
      <c r="K117" s="11"/>
      <c r="L117" s="11"/>
      <c r="M117" s="10"/>
      <c r="O117" t="str">
        <f>"01"</f>
        <v>01</v>
      </c>
      <c r="P117" s="12" t="s">
        <v>17</v>
      </c>
      <c r="Q117">
        <v>1</v>
      </c>
      <c r="R117">
        <f t="shared" si="122"/>
        <v>0</v>
      </c>
      <c r="S117">
        <f t="shared" si="123"/>
        <v>0</v>
      </c>
      <c r="T117">
        <f t="shared" si="124"/>
        <v>0</v>
      </c>
      <c r="U117">
        <f t="shared" si="125"/>
        <v>0</v>
      </c>
      <c r="V117">
        <f t="shared" si="126"/>
        <v>0</v>
      </c>
      <c r="W117">
        <f t="shared" si="127"/>
        <v>0</v>
      </c>
      <c r="X117">
        <f t="shared" si="128"/>
        <v>0</v>
      </c>
      <c r="Y117">
        <f t="shared" si="129"/>
        <v>0</v>
      </c>
      <c r="Z117">
        <f t="shared" si="130"/>
        <v>0</v>
      </c>
      <c r="AA117">
        <f t="shared" si="131"/>
        <v>0</v>
      </c>
      <c r="AB117">
        <f t="shared" si="132"/>
        <v>0</v>
      </c>
      <c r="AC117">
        <f t="shared" si="133"/>
        <v>0</v>
      </c>
      <c r="AD117">
        <f t="shared" si="134"/>
        <v>0</v>
      </c>
      <c r="AE117">
        <f t="shared" si="135"/>
        <v>0</v>
      </c>
      <c r="AF117">
        <f t="shared" si="136"/>
        <v>0</v>
      </c>
      <c r="AG117">
        <f t="shared" si="137"/>
        <v>0</v>
      </c>
      <c r="AH117">
        <f t="shared" si="138"/>
        <v>0</v>
      </c>
      <c r="AI117">
        <f t="shared" si="139"/>
        <v>0</v>
      </c>
      <c r="AJ117">
        <f t="shared" si="140"/>
        <v>0</v>
      </c>
      <c r="AK117">
        <f t="shared" si="141"/>
        <v>0</v>
      </c>
      <c r="AL117">
        <f t="shared" si="142"/>
        <v>0</v>
      </c>
      <c r="AM117">
        <f t="shared" si="143"/>
        <v>0</v>
      </c>
      <c r="AN117">
        <f t="shared" si="144"/>
        <v>0</v>
      </c>
      <c r="AO117">
        <f t="shared" si="145"/>
        <v>0</v>
      </c>
      <c r="AP117">
        <f t="shared" si="146"/>
        <v>0</v>
      </c>
      <c r="AQ117">
        <f t="shared" si="147"/>
        <v>0</v>
      </c>
      <c r="AR117">
        <f t="shared" si="148"/>
        <v>0</v>
      </c>
      <c r="AS117">
        <f t="shared" si="149"/>
        <v>0</v>
      </c>
      <c r="AT117">
        <f t="shared" si="150"/>
        <v>0</v>
      </c>
      <c r="AU117">
        <f t="shared" si="151"/>
        <v>0</v>
      </c>
    </row>
    <row r="118" spans="1:50" ht="21" customHeight="1" x14ac:dyDescent="0.3">
      <c r="A118" s="8" t="s">
        <v>217</v>
      </c>
      <c r="B118" s="8" t="s">
        <v>221</v>
      </c>
      <c r="C118" s="9" t="s">
        <v>164</v>
      </c>
      <c r="D118" s="10">
        <v>1</v>
      </c>
      <c r="E118" s="11">
        <f>[1]일위대가목록!G78</f>
        <v>2082329</v>
      </c>
      <c r="F118" s="11"/>
      <c r="G118" s="11"/>
      <c r="H118" s="11"/>
      <c r="I118" s="11"/>
      <c r="J118" s="11"/>
      <c r="K118" s="11"/>
      <c r="L118" s="11"/>
      <c r="M118" s="9"/>
      <c r="O118" t="str">
        <f>""</f>
        <v/>
      </c>
      <c r="P118" s="12" t="s">
        <v>17</v>
      </c>
      <c r="Q118">
        <v>1</v>
      </c>
      <c r="R118">
        <f t="shared" si="122"/>
        <v>0</v>
      </c>
      <c r="S118">
        <f t="shared" si="123"/>
        <v>0</v>
      </c>
      <c r="T118">
        <f t="shared" si="124"/>
        <v>0</v>
      </c>
      <c r="U118">
        <f t="shared" si="125"/>
        <v>0</v>
      </c>
      <c r="V118">
        <f t="shared" si="126"/>
        <v>0</v>
      </c>
      <c r="W118">
        <f t="shared" si="127"/>
        <v>0</v>
      </c>
      <c r="X118">
        <f t="shared" si="128"/>
        <v>0</v>
      </c>
      <c r="Y118">
        <f t="shared" si="129"/>
        <v>0</v>
      </c>
      <c r="Z118">
        <f t="shared" si="130"/>
        <v>0</v>
      </c>
      <c r="AA118">
        <f t="shared" si="131"/>
        <v>0</v>
      </c>
      <c r="AB118">
        <f t="shared" si="132"/>
        <v>0</v>
      </c>
      <c r="AC118">
        <f t="shared" si="133"/>
        <v>0</v>
      </c>
      <c r="AD118">
        <f t="shared" si="134"/>
        <v>0</v>
      </c>
      <c r="AE118">
        <f t="shared" si="135"/>
        <v>0</v>
      </c>
      <c r="AF118">
        <f t="shared" si="136"/>
        <v>0</v>
      </c>
      <c r="AG118">
        <f t="shared" si="137"/>
        <v>0</v>
      </c>
      <c r="AH118">
        <f t="shared" si="138"/>
        <v>0</v>
      </c>
      <c r="AI118">
        <f t="shared" si="139"/>
        <v>0</v>
      </c>
      <c r="AJ118">
        <f t="shared" si="140"/>
        <v>0</v>
      </c>
      <c r="AK118">
        <f t="shared" si="141"/>
        <v>0</v>
      </c>
      <c r="AL118">
        <f t="shared" si="142"/>
        <v>0</v>
      </c>
      <c r="AM118">
        <f t="shared" si="143"/>
        <v>0</v>
      </c>
      <c r="AN118">
        <f t="shared" si="144"/>
        <v>0</v>
      </c>
      <c r="AO118">
        <f t="shared" si="145"/>
        <v>0</v>
      </c>
      <c r="AP118">
        <f t="shared" si="146"/>
        <v>0</v>
      </c>
      <c r="AQ118">
        <f t="shared" si="147"/>
        <v>0</v>
      </c>
      <c r="AR118">
        <f t="shared" si="148"/>
        <v>0</v>
      </c>
      <c r="AS118">
        <f t="shared" si="149"/>
        <v>0</v>
      </c>
      <c r="AT118">
        <f t="shared" si="150"/>
        <v>0</v>
      </c>
      <c r="AU118">
        <f t="shared" si="151"/>
        <v>0</v>
      </c>
    </row>
    <row r="119" spans="1:50" ht="21" customHeight="1" x14ac:dyDescent="0.3">
      <c r="A119" s="8" t="s">
        <v>222</v>
      </c>
      <c r="B119" s="8" t="s">
        <v>223</v>
      </c>
      <c r="C119" s="9" t="s">
        <v>215</v>
      </c>
      <c r="D119" s="10">
        <v>1</v>
      </c>
      <c r="E119" s="11">
        <f>[1]단가대비표!O91</f>
        <v>1300000</v>
      </c>
      <c r="F119" s="11"/>
      <c r="G119" s="11"/>
      <c r="H119" s="11"/>
      <c r="I119" s="11"/>
      <c r="J119" s="11"/>
      <c r="K119" s="11"/>
      <c r="L119" s="11"/>
      <c r="M119" s="10"/>
      <c r="O119" t="str">
        <f>"01"</f>
        <v>01</v>
      </c>
      <c r="P119" s="12" t="s">
        <v>17</v>
      </c>
      <c r="Q119">
        <v>1</v>
      </c>
      <c r="R119">
        <f t="shared" si="122"/>
        <v>0</v>
      </c>
      <c r="S119">
        <f t="shared" si="123"/>
        <v>0</v>
      </c>
      <c r="T119">
        <f t="shared" si="124"/>
        <v>0</v>
      </c>
      <c r="U119">
        <f t="shared" si="125"/>
        <v>0</v>
      </c>
      <c r="V119">
        <f t="shared" si="126"/>
        <v>0</v>
      </c>
      <c r="W119">
        <f t="shared" si="127"/>
        <v>0</v>
      </c>
      <c r="X119">
        <f t="shared" si="128"/>
        <v>0</v>
      </c>
      <c r="Y119">
        <f t="shared" si="129"/>
        <v>0</v>
      </c>
      <c r="Z119">
        <f t="shared" si="130"/>
        <v>0</v>
      </c>
      <c r="AA119">
        <f t="shared" si="131"/>
        <v>0</v>
      </c>
      <c r="AB119">
        <f t="shared" si="132"/>
        <v>0</v>
      </c>
      <c r="AC119">
        <f t="shared" si="133"/>
        <v>0</v>
      </c>
      <c r="AD119">
        <f t="shared" si="134"/>
        <v>0</v>
      </c>
      <c r="AE119">
        <f t="shared" si="135"/>
        <v>0</v>
      </c>
      <c r="AF119">
        <f t="shared" si="136"/>
        <v>0</v>
      </c>
      <c r="AG119">
        <f t="shared" si="137"/>
        <v>0</v>
      </c>
      <c r="AH119">
        <f t="shared" si="138"/>
        <v>0</v>
      </c>
      <c r="AI119">
        <f t="shared" si="139"/>
        <v>0</v>
      </c>
      <c r="AJ119">
        <f t="shared" si="140"/>
        <v>0</v>
      </c>
      <c r="AK119">
        <f t="shared" si="141"/>
        <v>0</v>
      </c>
      <c r="AL119">
        <f t="shared" si="142"/>
        <v>0</v>
      </c>
      <c r="AM119">
        <f t="shared" si="143"/>
        <v>0</v>
      </c>
      <c r="AN119">
        <f t="shared" si="144"/>
        <v>0</v>
      </c>
      <c r="AO119">
        <f t="shared" si="145"/>
        <v>0</v>
      </c>
      <c r="AP119">
        <f t="shared" si="146"/>
        <v>0</v>
      </c>
      <c r="AQ119">
        <f t="shared" si="147"/>
        <v>0</v>
      </c>
      <c r="AR119">
        <f t="shared" si="148"/>
        <v>0</v>
      </c>
      <c r="AS119">
        <f t="shared" si="149"/>
        <v>0</v>
      </c>
      <c r="AT119">
        <f t="shared" si="150"/>
        <v>0</v>
      </c>
      <c r="AU119">
        <f t="shared" si="151"/>
        <v>0</v>
      </c>
    </row>
    <row r="120" spans="1:50" ht="21" customHeight="1" x14ac:dyDescent="0.3">
      <c r="A120" s="8" t="s">
        <v>217</v>
      </c>
      <c r="B120" s="8" t="s">
        <v>224</v>
      </c>
      <c r="C120" s="9" t="s">
        <v>164</v>
      </c>
      <c r="D120" s="10">
        <v>1</v>
      </c>
      <c r="E120" s="11">
        <f>[1]일위대가목록!G79</f>
        <v>2497573</v>
      </c>
      <c r="F120" s="11"/>
      <c r="G120" s="11"/>
      <c r="H120" s="11"/>
      <c r="I120" s="11"/>
      <c r="J120" s="11"/>
      <c r="K120" s="11"/>
      <c r="L120" s="11"/>
      <c r="M120" s="9"/>
      <c r="O120" t="str">
        <f>""</f>
        <v/>
      </c>
      <c r="P120" s="12" t="s">
        <v>17</v>
      </c>
      <c r="Q120">
        <v>1</v>
      </c>
      <c r="R120">
        <f t="shared" si="122"/>
        <v>0</v>
      </c>
      <c r="S120">
        <f t="shared" si="123"/>
        <v>0</v>
      </c>
      <c r="T120">
        <f t="shared" si="124"/>
        <v>0</v>
      </c>
      <c r="U120">
        <f t="shared" si="125"/>
        <v>0</v>
      </c>
      <c r="V120">
        <f t="shared" si="126"/>
        <v>0</v>
      </c>
      <c r="W120">
        <f t="shared" si="127"/>
        <v>0</v>
      </c>
      <c r="X120">
        <f t="shared" si="128"/>
        <v>0</v>
      </c>
      <c r="Y120">
        <f t="shared" si="129"/>
        <v>0</v>
      </c>
      <c r="Z120">
        <f t="shared" si="130"/>
        <v>0</v>
      </c>
      <c r="AA120">
        <f t="shared" si="131"/>
        <v>0</v>
      </c>
      <c r="AB120">
        <f t="shared" si="132"/>
        <v>0</v>
      </c>
      <c r="AC120">
        <f t="shared" si="133"/>
        <v>0</v>
      </c>
      <c r="AD120">
        <f t="shared" si="134"/>
        <v>0</v>
      </c>
      <c r="AE120">
        <f t="shared" si="135"/>
        <v>0</v>
      </c>
      <c r="AF120">
        <f t="shared" si="136"/>
        <v>0</v>
      </c>
      <c r="AG120">
        <f t="shared" si="137"/>
        <v>0</v>
      </c>
      <c r="AH120">
        <f t="shared" si="138"/>
        <v>0</v>
      </c>
      <c r="AI120">
        <f t="shared" si="139"/>
        <v>0</v>
      </c>
      <c r="AJ120">
        <f t="shared" si="140"/>
        <v>0</v>
      </c>
      <c r="AK120">
        <f t="shared" si="141"/>
        <v>0</v>
      </c>
      <c r="AL120">
        <f t="shared" si="142"/>
        <v>0</v>
      </c>
      <c r="AM120">
        <f t="shared" si="143"/>
        <v>0</v>
      </c>
      <c r="AN120">
        <f t="shared" si="144"/>
        <v>0</v>
      </c>
      <c r="AO120">
        <f t="shared" si="145"/>
        <v>0</v>
      </c>
      <c r="AP120">
        <f t="shared" si="146"/>
        <v>0</v>
      </c>
      <c r="AQ120">
        <f t="shared" si="147"/>
        <v>0</v>
      </c>
      <c r="AR120">
        <f t="shared" si="148"/>
        <v>0</v>
      </c>
      <c r="AS120">
        <f t="shared" si="149"/>
        <v>0</v>
      </c>
      <c r="AT120">
        <f t="shared" si="150"/>
        <v>0</v>
      </c>
      <c r="AU120">
        <f t="shared" si="151"/>
        <v>0</v>
      </c>
    </row>
    <row r="121" spans="1:50" ht="21" customHeight="1" x14ac:dyDescent="0.3">
      <c r="A121" s="8" t="s">
        <v>217</v>
      </c>
      <c r="B121" s="8" t="s">
        <v>225</v>
      </c>
      <c r="C121" s="9" t="s">
        <v>164</v>
      </c>
      <c r="D121" s="10">
        <v>1</v>
      </c>
      <c r="E121" s="11">
        <f>[1]일위대가목록!G80</f>
        <v>969738</v>
      </c>
      <c r="F121" s="11"/>
      <c r="G121" s="11"/>
      <c r="H121" s="11"/>
      <c r="I121" s="11"/>
      <c r="J121" s="11"/>
      <c r="K121" s="11"/>
      <c r="L121" s="11"/>
      <c r="M121" s="9"/>
      <c r="O121" t="str">
        <f>""</f>
        <v/>
      </c>
      <c r="P121" s="12" t="s">
        <v>17</v>
      </c>
      <c r="Q121">
        <v>1</v>
      </c>
      <c r="R121">
        <f t="shared" si="122"/>
        <v>0</v>
      </c>
      <c r="S121">
        <f t="shared" si="123"/>
        <v>0</v>
      </c>
      <c r="T121">
        <f t="shared" si="124"/>
        <v>0</v>
      </c>
      <c r="U121">
        <f t="shared" si="125"/>
        <v>0</v>
      </c>
      <c r="V121">
        <f t="shared" si="126"/>
        <v>0</v>
      </c>
      <c r="W121">
        <f t="shared" si="127"/>
        <v>0</v>
      </c>
      <c r="X121">
        <f t="shared" si="128"/>
        <v>0</v>
      </c>
      <c r="Y121">
        <f t="shared" si="129"/>
        <v>0</v>
      </c>
      <c r="Z121">
        <f t="shared" si="130"/>
        <v>0</v>
      </c>
      <c r="AA121">
        <f t="shared" si="131"/>
        <v>0</v>
      </c>
      <c r="AB121">
        <f t="shared" si="132"/>
        <v>0</v>
      </c>
      <c r="AC121">
        <f t="shared" si="133"/>
        <v>0</v>
      </c>
      <c r="AD121">
        <f t="shared" si="134"/>
        <v>0</v>
      </c>
      <c r="AE121">
        <f t="shared" si="135"/>
        <v>0</v>
      </c>
      <c r="AF121">
        <f t="shared" si="136"/>
        <v>0</v>
      </c>
      <c r="AG121">
        <f t="shared" si="137"/>
        <v>0</v>
      </c>
      <c r="AH121">
        <f t="shared" si="138"/>
        <v>0</v>
      </c>
      <c r="AI121">
        <f t="shared" si="139"/>
        <v>0</v>
      </c>
      <c r="AJ121">
        <f t="shared" si="140"/>
        <v>0</v>
      </c>
      <c r="AK121">
        <f t="shared" si="141"/>
        <v>0</v>
      </c>
      <c r="AL121">
        <f t="shared" si="142"/>
        <v>0</v>
      </c>
      <c r="AM121">
        <f t="shared" si="143"/>
        <v>0</v>
      </c>
      <c r="AN121">
        <f t="shared" si="144"/>
        <v>0</v>
      </c>
      <c r="AO121">
        <f t="shared" si="145"/>
        <v>0</v>
      </c>
      <c r="AP121">
        <f t="shared" si="146"/>
        <v>0</v>
      </c>
      <c r="AQ121">
        <f t="shared" si="147"/>
        <v>0</v>
      </c>
      <c r="AR121">
        <f t="shared" si="148"/>
        <v>0</v>
      </c>
      <c r="AS121">
        <f t="shared" si="149"/>
        <v>0</v>
      </c>
      <c r="AT121">
        <f t="shared" si="150"/>
        <v>0</v>
      </c>
      <c r="AU121">
        <f t="shared" si="151"/>
        <v>0</v>
      </c>
    </row>
    <row r="122" spans="1:50" ht="21" customHeight="1" x14ac:dyDescent="0.3">
      <c r="A122" s="8" t="s">
        <v>217</v>
      </c>
      <c r="B122" s="8" t="s">
        <v>226</v>
      </c>
      <c r="C122" s="9" t="s">
        <v>164</v>
      </c>
      <c r="D122" s="10">
        <v>1</v>
      </c>
      <c r="E122" s="11">
        <f>[1]일위대가목록!G81</f>
        <v>1753440</v>
      </c>
      <c r="F122" s="11"/>
      <c r="G122" s="11"/>
      <c r="H122" s="11"/>
      <c r="I122" s="11"/>
      <c r="J122" s="11"/>
      <c r="K122" s="11"/>
      <c r="L122" s="11"/>
      <c r="M122" s="9"/>
      <c r="O122" t="str">
        <f>""</f>
        <v/>
      </c>
      <c r="P122" s="12" t="s">
        <v>17</v>
      </c>
      <c r="Q122">
        <v>1</v>
      </c>
      <c r="R122">
        <f t="shared" si="122"/>
        <v>0</v>
      </c>
      <c r="S122">
        <f t="shared" si="123"/>
        <v>0</v>
      </c>
      <c r="T122">
        <f t="shared" si="124"/>
        <v>0</v>
      </c>
      <c r="U122">
        <f t="shared" si="125"/>
        <v>0</v>
      </c>
      <c r="V122">
        <f t="shared" si="126"/>
        <v>0</v>
      </c>
      <c r="W122">
        <f t="shared" si="127"/>
        <v>0</v>
      </c>
      <c r="X122">
        <f t="shared" si="128"/>
        <v>0</v>
      </c>
      <c r="Y122">
        <f t="shared" si="129"/>
        <v>0</v>
      </c>
      <c r="Z122">
        <f t="shared" si="130"/>
        <v>0</v>
      </c>
      <c r="AA122">
        <f t="shared" si="131"/>
        <v>0</v>
      </c>
      <c r="AB122">
        <f t="shared" si="132"/>
        <v>0</v>
      </c>
      <c r="AC122">
        <f t="shared" si="133"/>
        <v>0</v>
      </c>
      <c r="AD122">
        <f t="shared" si="134"/>
        <v>0</v>
      </c>
      <c r="AE122">
        <f t="shared" si="135"/>
        <v>0</v>
      </c>
      <c r="AF122">
        <f t="shared" si="136"/>
        <v>0</v>
      </c>
      <c r="AG122">
        <f t="shared" si="137"/>
        <v>0</v>
      </c>
      <c r="AH122">
        <f t="shared" si="138"/>
        <v>0</v>
      </c>
      <c r="AI122">
        <f t="shared" si="139"/>
        <v>0</v>
      </c>
      <c r="AJ122">
        <f t="shared" si="140"/>
        <v>0</v>
      </c>
      <c r="AK122">
        <f t="shared" si="141"/>
        <v>0</v>
      </c>
      <c r="AL122">
        <f t="shared" si="142"/>
        <v>0</v>
      </c>
      <c r="AM122">
        <f t="shared" si="143"/>
        <v>0</v>
      </c>
      <c r="AN122">
        <f t="shared" si="144"/>
        <v>0</v>
      </c>
      <c r="AO122">
        <f t="shared" si="145"/>
        <v>0</v>
      </c>
      <c r="AP122">
        <f t="shared" si="146"/>
        <v>0</v>
      </c>
      <c r="AQ122">
        <f t="shared" si="147"/>
        <v>0</v>
      </c>
      <c r="AR122">
        <f t="shared" si="148"/>
        <v>0</v>
      </c>
      <c r="AS122">
        <f t="shared" si="149"/>
        <v>0</v>
      </c>
      <c r="AT122">
        <f t="shared" si="150"/>
        <v>0</v>
      </c>
      <c r="AU122">
        <f t="shared" si="151"/>
        <v>0</v>
      </c>
    </row>
    <row r="123" spans="1:50" ht="21" customHeight="1" x14ac:dyDescent="0.3">
      <c r="A123" s="8" t="s">
        <v>217</v>
      </c>
      <c r="B123" s="8" t="s">
        <v>227</v>
      </c>
      <c r="C123" s="9" t="s">
        <v>164</v>
      </c>
      <c r="D123" s="10">
        <v>1</v>
      </c>
      <c r="E123" s="11">
        <f>[1]일위대가목록!G82</f>
        <v>71408</v>
      </c>
      <c r="F123" s="11"/>
      <c r="G123" s="11"/>
      <c r="H123" s="11"/>
      <c r="I123" s="11"/>
      <c r="J123" s="11"/>
      <c r="K123" s="11"/>
      <c r="L123" s="11"/>
      <c r="M123" s="9"/>
      <c r="O123" t="str">
        <f>""</f>
        <v/>
      </c>
      <c r="P123" s="12" t="s">
        <v>17</v>
      </c>
      <c r="Q123">
        <v>1</v>
      </c>
      <c r="R123">
        <f t="shared" si="122"/>
        <v>0</v>
      </c>
      <c r="S123">
        <f t="shared" si="123"/>
        <v>0</v>
      </c>
      <c r="T123">
        <f t="shared" si="124"/>
        <v>0</v>
      </c>
      <c r="U123">
        <f t="shared" si="125"/>
        <v>0</v>
      </c>
      <c r="V123">
        <f t="shared" si="126"/>
        <v>0</v>
      </c>
      <c r="W123">
        <f t="shared" si="127"/>
        <v>0</v>
      </c>
      <c r="X123">
        <f t="shared" si="128"/>
        <v>0</v>
      </c>
      <c r="Y123">
        <f t="shared" si="129"/>
        <v>0</v>
      </c>
      <c r="Z123">
        <f t="shared" si="130"/>
        <v>0</v>
      </c>
      <c r="AA123">
        <f t="shared" si="131"/>
        <v>0</v>
      </c>
      <c r="AB123">
        <f t="shared" si="132"/>
        <v>0</v>
      </c>
      <c r="AC123">
        <f t="shared" si="133"/>
        <v>0</v>
      </c>
      <c r="AD123">
        <f t="shared" si="134"/>
        <v>0</v>
      </c>
      <c r="AE123">
        <f t="shared" si="135"/>
        <v>0</v>
      </c>
      <c r="AF123">
        <f t="shared" si="136"/>
        <v>0</v>
      </c>
      <c r="AG123">
        <f t="shared" si="137"/>
        <v>0</v>
      </c>
      <c r="AH123">
        <f t="shared" si="138"/>
        <v>0</v>
      </c>
      <c r="AI123">
        <f t="shared" si="139"/>
        <v>0</v>
      </c>
      <c r="AJ123">
        <f t="shared" si="140"/>
        <v>0</v>
      </c>
      <c r="AK123">
        <f t="shared" si="141"/>
        <v>0</v>
      </c>
      <c r="AL123">
        <f t="shared" si="142"/>
        <v>0</v>
      </c>
      <c r="AM123">
        <f t="shared" si="143"/>
        <v>0</v>
      </c>
      <c r="AN123">
        <f t="shared" si="144"/>
        <v>0</v>
      </c>
      <c r="AO123">
        <f t="shared" si="145"/>
        <v>0</v>
      </c>
      <c r="AP123">
        <f t="shared" si="146"/>
        <v>0</v>
      </c>
      <c r="AQ123">
        <f t="shared" si="147"/>
        <v>0</v>
      </c>
      <c r="AR123">
        <f t="shared" si="148"/>
        <v>0</v>
      </c>
      <c r="AS123">
        <f t="shared" si="149"/>
        <v>0</v>
      </c>
      <c r="AT123">
        <f t="shared" si="150"/>
        <v>0</v>
      </c>
      <c r="AU123">
        <f t="shared" si="151"/>
        <v>0</v>
      </c>
    </row>
    <row r="124" spans="1:50" ht="21" customHeight="1" x14ac:dyDescent="0.3">
      <c r="A124" s="8" t="s">
        <v>217</v>
      </c>
      <c r="B124" s="8" t="s">
        <v>228</v>
      </c>
      <c r="C124" s="9" t="s">
        <v>164</v>
      </c>
      <c r="D124" s="10">
        <v>1</v>
      </c>
      <c r="E124" s="11">
        <f>[1]일위대가목록!G83</f>
        <v>545300</v>
      </c>
      <c r="F124" s="11"/>
      <c r="G124" s="11"/>
      <c r="H124" s="11"/>
      <c r="I124" s="11"/>
      <c r="J124" s="11"/>
      <c r="K124" s="11"/>
      <c r="L124" s="11"/>
      <c r="M124" s="9"/>
      <c r="O124" t="str">
        <f>""</f>
        <v/>
      </c>
      <c r="P124" s="12" t="s">
        <v>17</v>
      </c>
      <c r="Q124">
        <v>1</v>
      </c>
      <c r="R124">
        <f t="shared" si="122"/>
        <v>0</v>
      </c>
      <c r="S124">
        <f t="shared" si="123"/>
        <v>0</v>
      </c>
      <c r="T124">
        <f t="shared" si="124"/>
        <v>0</v>
      </c>
      <c r="U124">
        <f t="shared" si="125"/>
        <v>0</v>
      </c>
      <c r="V124">
        <f t="shared" si="126"/>
        <v>0</v>
      </c>
      <c r="W124">
        <f t="shared" si="127"/>
        <v>0</v>
      </c>
      <c r="X124">
        <f t="shared" si="128"/>
        <v>0</v>
      </c>
      <c r="Y124">
        <f t="shared" si="129"/>
        <v>0</v>
      </c>
      <c r="Z124">
        <f t="shared" si="130"/>
        <v>0</v>
      </c>
      <c r="AA124">
        <f t="shared" si="131"/>
        <v>0</v>
      </c>
      <c r="AB124">
        <f t="shared" si="132"/>
        <v>0</v>
      </c>
      <c r="AC124">
        <f t="shared" si="133"/>
        <v>0</v>
      </c>
      <c r="AD124">
        <f t="shared" si="134"/>
        <v>0</v>
      </c>
      <c r="AE124">
        <f t="shared" si="135"/>
        <v>0</v>
      </c>
      <c r="AF124">
        <f t="shared" si="136"/>
        <v>0</v>
      </c>
      <c r="AG124">
        <f t="shared" si="137"/>
        <v>0</v>
      </c>
      <c r="AH124">
        <f t="shared" si="138"/>
        <v>0</v>
      </c>
      <c r="AI124">
        <f t="shared" si="139"/>
        <v>0</v>
      </c>
      <c r="AJ124">
        <f t="shared" si="140"/>
        <v>0</v>
      </c>
      <c r="AK124">
        <f t="shared" si="141"/>
        <v>0</v>
      </c>
      <c r="AL124">
        <f t="shared" si="142"/>
        <v>0</v>
      </c>
      <c r="AM124">
        <f t="shared" si="143"/>
        <v>0</v>
      </c>
      <c r="AN124">
        <f t="shared" si="144"/>
        <v>0</v>
      </c>
      <c r="AO124">
        <f t="shared" si="145"/>
        <v>0</v>
      </c>
      <c r="AP124">
        <f t="shared" si="146"/>
        <v>0</v>
      </c>
      <c r="AQ124">
        <f t="shared" si="147"/>
        <v>0</v>
      </c>
      <c r="AR124">
        <f t="shared" si="148"/>
        <v>0</v>
      </c>
      <c r="AS124">
        <f t="shared" si="149"/>
        <v>0</v>
      </c>
      <c r="AT124">
        <f t="shared" si="150"/>
        <v>0</v>
      </c>
      <c r="AU124">
        <f t="shared" si="151"/>
        <v>0</v>
      </c>
    </row>
    <row r="125" spans="1:50" ht="21" customHeight="1" x14ac:dyDescent="0.3">
      <c r="A125" s="8" t="s">
        <v>217</v>
      </c>
      <c r="B125" s="8" t="s">
        <v>229</v>
      </c>
      <c r="C125" s="9" t="s">
        <v>164</v>
      </c>
      <c r="D125" s="10">
        <v>1</v>
      </c>
      <c r="E125" s="11">
        <f>[1]일위대가목록!G84</f>
        <v>2378045</v>
      </c>
      <c r="F125" s="11"/>
      <c r="G125" s="11"/>
      <c r="H125" s="11"/>
      <c r="I125" s="11"/>
      <c r="J125" s="11"/>
      <c r="K125" s="11"/>
      <c r="L125" s="11"/>
      <c r="M125" s="9"/>
      <c r="O125" t="str">
        <f>""</f>
        <v/>
      </c>
      <c r="P125" s="12" t="s">
        <v>17</v>
      </c>
      <c r="Q125">
        <v>1</v>
      </c>
      <c r="R125">
        <f t="shared" si="122"/>
        <v>0</v>
      </c>
      <c r="S125">
        <f t="shared" si="123"/>
        <v>0</v>
      </c>
      <c r="T125">
        <f t="shared" si="124"/>
        <v>0</v>
      </c>
      <c r="U125">
        <f t="shared" si="125"/>
        <v>0</v>
      </c>
      <c r="V125">
        <f t="shared" si="126"/>
        <v>0</v>
      </c>
      <c r="W125">
        <f t="shared" si="127"/>
        <v>0</v>
      </c>
      <c r="X125">
        <f t="shared" si="128"/>
        <v>0</v>
      </c>
      <c r="Y125">
        <f t="shared" si="129"/>
        <v>0</v>
      </c>
      <c r="Z125">
        <f t="shared" si="130"/>
        <v>0</v>
      </c>
      <c r="AA125">
        <f t="shared" si="131"/>
        <v>0</v>
      </c>
      <c r="AB125">
        <f t="shared" si="132"/>
        <v>0</v>
      </c>
      <c r="AC125">
        <f t="shared" si="133"/>
        <v>0</v>
      </c>
      <c r="AD125">
        <f t="shared" si="134"/>
        <v>0</v>
      </c>
      <c r="AE125">
        <f t="shared" si="135"/>
        <v>0</v>
      </c>
      <c r="AF125">
        <f t="shared" si="136"/>
        <v>0</v>
      </c>
      <c r="AG125">
        <f t="shared" si="137"/>
        <v>0</v>
      </c>
      <c r="AH125">
        <f t="shared" si="138"/>
        <v>0</v>
      </c>
      <c r="AI125">
        <f t="shared" si="139"/>
        <v>0</v>
      </c>
      <c r="AJ125">
        <f t="shared" si="140"/>
        <v>0</v>
      </c>
      <c r="AK125">
        <f t="shared" si="141"/>
        <v>0</v>
      </c>
      <c r="AL125">
        <f t="shared" si="142"/>
        <v>0</v>
      </c>
      <c r="AM125">
        <f t="shared" si="143"/>
        <v>0</v>
      </c>
      <c r="AN125">
        <f t="shared" si="144"/>
        <v>0</v>
      </c>
      <c r="AO125">
        <f t="shared" si="145"/>
        <v>0</v>
      </c>
      <c r="AP125">
        <f t="shared" si="146"/>
        <v>0</v>
      </c>
      <c r="AQ125">
        <f t="shared" si="147"/>
        <v>0</v>
      </c>
      <c r="AR125">
        <f t="shared" si="148"/>
        <v>0</v>
      </c>
      <c r="AS125">
        <f t="shared" si="149"/>
        <v>0</v>
      </c>
      <c r="AT125">
        <f t="shared" si="150"/>
        <v>0</v>
      </c>
      <c r="AU125">
        <f t="shared" si="151"/>
        <v>0</v>
      </c>
    </row>
    <row r="126" spans="1:50" ht="21" customHeight="1" x14ac:dyDescent="0.3">
      <c r="A126" s="8" t="s">
        <v>217</v>
      </c>
      <c r="B126" s="8" t="s">
        <v>230</v>
      </c>
      <c r="C126" s="9" t="s">
        <v>164</v>
      </c>
      <c r="D126" s="10">
        <v>1</v>
      </c>
      <c r="E126" s="11">
        <f>[1]일위대가목록!G85</f>
        <v>492723</v>
      </c>
      <c r="F126" s="11"/>
      <c r="G126" s="11"/>
      <c r="H126" s="11"/>
      <c r="I126" s="11"/>
      <c r="J126" s="11"/>
      <c r="K126" s="11"/>
      <c r="L126" s="11"/>
      <c r="M126" s="9"/>
      <c r="O126" t="str">
        <f>""</f>
        <v/>
      </c>
      <c r="P126" s="12" t="s">
        <v>17</v>
      </c>
      <c r="Q126">
        <v>1</v>
      </c>
      <c r="R126">
        <f t="shared" si="122"/>
        <v>0</v>
      </c>
      <c r="S126">
        <f t="shared" si="123"/>
        <v>0</v>
      </c>
      <c r="T126">
        <f t="shared" si="124"/>
        <v>0</v>
      </c>
      <c r="U126">
        <f t="shared" si="125"/>
        <v>0</v>
      </c>
      <c r="V126">
        <f t="shared" si="126"/>
        <v>0</v>
      </c>
      <c r="W126">
        <f t="shared" si="127"/>
        <v>0</v>
      </c>
      <c r="X126">
        <f t="shared" si="128"/>
        <v>0</v>
      </c>
      <c r="Y126">
        <f t="shared" si="129"/>
        <v>0</v>
      </c>
      <c r="Z126">
        <f t="shared" si="130"/>
        <v>0</v>
      </c>
      <c r="AA126">
        <f t="shared" si="131"/>
        <v>0</v>
      </c>
      <c r="AB126">
        <f t="shared" si="132"/>
        <v>0</v>
      </c>
      <c r="AC126">
        <f t="shared" si="133"/>
        <v>0</v>
      </c>
      <c r="AD126">
        <f t="shared" si="134"/>
        <v>0</v>
      </c>
      <c r="AE126">
        <f t="shared" si="135"/>
        <v>0</v>
      </c>
      <c r="AF126">
        <f t="shared" si="136"/>
        <v>0</v>
      </c>
      <c r="AG126">
        <f t="shared" si="137"/>
        <v>0</v>
      </c>
      <c r="AH126">
        <f t="shared" si="138"/>
        <v>0</v>
      </c>
      <c r="AI126">
        <f t="shared" si="139"/>
        <v>0</v>
      </c>
      <c r="AJ126">
        <f t="shared" si="140"/>
        <v>0</v>
      </c>
      <c r="AK126">
        <f t="shared" si="141"/>
        <v>0</v>
      </c>
      <c r="AL126">
        <f t="shared" si="142"/>
        <v>0</v>
      </c>
      <c r="AM126">
        <f t="shared" si="143"/>
        <v>0</v>
      </c>
      <c r="AN126">
        <f t="shared" si="144"/>
        <v>0</v>
      </c>
      <c r="AO126">
        <f t="shared" si="145"/>
        <v>0</v>
      </c>
      <c r="AP126">
        <f t="shared" si="146"/>
        <v>0</v>
      </c>
      <c r="AQ126">
        <f t="shared" si="147"/>
        <v>0</v>
      </c>
      <c r="AR126">
        <f t="shared" si="148"/>
        <v>0</v>
      </c>
      <c r="AS126">
        <f t="shared" si="149"/>
        <v>0</v>
      </c>
      <c r="AT126">
        <f t="shared" si="150"/>
        <v>0</v>
      </c>
      <c r="AU126">
        <f t="shared" si="151"/>
        <v>0</v>
      </c>
    </row>
    <row r="127" spans="1:50" ht="21" customHeight="1" x14ac:dyDescent="0.3">
      <c r="A127" s="8" t="s">
        <v>231</v>
      </c>
      <c r="B127" s="8" t="s">
        <v>232</v>
      </c>
      <c r="C127" s="9" t="s">
        <v>215</v>
      </c>
      <c r="D127" s="10">
        <v>12</v>
      </c>
      <c r="E127" s="11">
        <f>[1]단가대비표!O92</f>
        <v>420000</v>
      </c>
      <c r="F127" s="11"/>
      <c r="G127" s="11"/>
      <c r="H127" s="11"/>
      <c r="I127" s="11"/>
      <c r="J127" s="11"/>
      <c r="K127" s="11"/>
      <c r="L127" s="11"/>
      <c r="M127" s="10"/>
      <c r="O127" t="str">
        <f>"01"</f>
        <v>01</v>
      </c>
      <c r="P127" s="12" t="s">
        <v>17</v>
      </c>
      <c r="Q127">
        <v>1</v>
      </c>
      <c r="R127">
        <f t="shared" si="122"/>
        <v>0</v>
      </c>
      <c r="S127">
        <f t="shared" si="123"/>
        <v>0</v>
      </c>
      <c r="T127">
        <f t="shared" si="124"/>
        <v>0</v>
      </c>
      <c r="U127">
        <f t="shared" si="125"/>
        <v>0</v>
      </c>
      <c r="V127">
        <f t="shared" si="126"/>
        <v>0</v>
      </c>
      <c r="W127">
        <f t="shared" si="127"/>
        <v>0</v>
      </c>
      <c r="X127">
        <f t="shared" si="128"/>
        <v>0</v>
      </c>
      <c r="Y127">
        <f t="shared" si="129"/>
        <v>0</v>
      </c>
      <c r="Z127">
        <f t="shared" si="130"/>
        <v>0</v>
      </c>
      <c r="AA127">
        <f t="shared" si="131"/>
        <v>0</v>
      </c>
      <c r="AB127">
        <f t="shared" si="132"/>
        <v>0</v>
      </c>
      <c r="AC127">
        <f t="shared" si="133"/>
        <v>0</v>
      </c>
      <c r="AD127">
        <f t="shared" si="134"/>
        <v>0</v>
      </c>
      <c r="AE127">
        <f t="shared" si="135"/>
        <v>0</v>
      </c>
      <c r="AF127">
        <f t="shared" si="136"/>
        <v>0</v>
      </c>
      <c r="AG127">
        <f t="shared" si="137"/>
        <v>0</v>
      </c>
      <c r="AH127">
        <f t="shared" si="138"/>
        <v>0</v>
      </c>
      <c r="AI127">
        <f t="shared" si="139"/>
        <v>0</v>
      </c>
      <c r="AJ127">
        <f t="shared" si="140"/>
        <v>0</v>
      </c>
      <c r="AK127">
        <f t="shared" si="141"/>
        <v>0</v>
      </c>
      <c r="AL127">
        <f t="shared" si="142"/>
        <v>0</v>
      </c>
      <c r="AM127">
        <f t="shared" si="143"/>
        <v>0</v>
      </c>
      <c r="AN127">
        <f t="shared" si="144"/>
        <v>0</v>
      </c>
      <c r="AO127">
        <f t="shared" si="145"/>
        <v>0</v>
      </c>
      <c r="AP127">
        <f t="shared" si="146"/>
        <v>0</v>
      </c>
      <c r="AQ127">
        <f t="shared" si="147"/>
        <v>0</v>
      </c>
      <c r="AR127">
        <f t="shared" si="148"/>
        <v>0</v>
      </c>
      <c r="AS127">
        <f t="shared" si="149"/>
        <v>0</v>
      </c>
      <c r="AT127">
        <f t="shared" si="150"/>
        <v>0</v>
      </c>
      <c r="AU127">
        <f t="shared" si="151"/>
        <v>0</v>
      </c>
    </row>
    <row r="128" spans="1:50" ht="21" customHeight="1" x14ac:dyDescent="0.3">
      <c r="A128" s="8" t="s">
        <v>217</v>
      </c>
      <c r="B128" s="8" t="s">
        <v>233</v>
      </c>
      <c r="C128" s="9" t="s">
        <v>164</v>
      </c>
      <c r="D128" s="10">
        <v>1</v>
      </c>
      <c r="E128" s="11">
        <f>[1]일위대가목록!G86</f>
        <v>3927640</v>
      </c>
      <c r="F128" s="11"/>
      <c r="G128" s="11"/>
      <c r="H128" s="11"/>
      <c r="I128" s="11"/>
      <c r="J128" s="11"/>
      <c r="K128" s="11"/>
      <c r="L128" s="11"/>
      <c r="M128" s="9"/>
      <c r="O128" t="str">
        <f>""</f>
        <v/>
      </c>
      <c r="P128" s="12" t="s">
        <v>17</v>
      </c>
      <c r="Q128">
        <v>1</v>
      </c>
      <c r="R128">
        <f t="shared" si="122"/>
        <v>0</v>
      </c>
      <c r="S128">
        <f t="shared" si="123"/>
        <v>0</v>
      </c>
      <c r="T128">
        <f t="shared" si="124"/>
        <v>0</v>
      </c>
      <c r="U128">
        <f t="shared" si="125"/>
        <v>0</v>
      </c>
      <c r="V128">
        <f t="shared" si="126"/>
        <v>0</v>
      </c>
      <c r="W128">
        <f t="shared" si="127"/>
        <v>0</v>
      </c>
      <c r="X128">
        <f t="shared" si="128"/>
        <v>0</v>
      </c>
      <c r="Y128">
        <f t="shared" si="129"/>
        <v>0</v>
      </c>
      <c r="Z128">
        <f t="shared" si="130"/>
        <v>0</v>
      </c>
      <c r="AA128">
        <f t="shared" si="131"/>
        <v>0</v>
      </c>
      <c r="AB128">
        <f t="shared" si="132"/>
        <v>0</v>
      </c>
      <c r="AC128">
        <f t="shared" si="133"/>
        <v>0</v>
      </c>
      <c r="AD128">
        <f t="shared" si="134"/>
        <v>0</v>
      </c>
      <c r="AE128">
        <f t="shared" si="135"/>
        <v>0</v>
      </c>
      <c r="AF128">
        <f t="shared" si="136"/>
        <v>0</v>
      </c>
      <c r="AG128">
        <f t="shared" si="137"/>
        <v>0</v>
      </c>
      <c r="AH128">
        <f t="shared" si="138"/>
        <v>0</v>
      </c>
      <c r="AI128">
        <f t="shared" si="139"/>
        <v>0</v>
      </c>
      <c r="AJ128">
        <f t="shared" si="140"/>
        <v>0</v>
      </c>
      <c r="AK128">
        <f t="shared" si="141"/>
        <v>0</v>
      </c>
      <c r="AL128">
        <f t="shared" si="142"/>
        <v>0</v>
      </c>
      <c r="AM128">
        <f t="shared" si="143"/>
        <v>0</v>
      </c>
      <c r="AN128">
        <f t="shared" si="144"/>
        <v>0</v>
      </c>
      <c r="AO128">
        <f t="shared" si="145"/>
        <v>0</v>
      </c>
      <c r="AP128">
        <f t="shared" si="146"/>
        <v>0</v>
      </c>
      <c r="AQ128">
        <f t="shared" si="147"/>
        <v>0</v>
      </c>
      <c r="AR128">
        <f t="shared" si="148"/>
        <v>0</v>
      </c>
      <c r="AS128">
        <f t="shared" si="149"/>
        <v>0</v>
      </c>
      <c r="AT128">
        <f t="shared" si="150"/>
        <v>0</v>
      </c>
      <c r="AU128">
        <f t="shared" si="151"/>
        <v>0</v>
      </c>
    </row>
    <row r="129" spans="1:47" ht="21" customHeight="1" x14ac:dyDescent="0.3">
      <c r="A129" s="8" t="s">
        <v>234</v>
      </c>
      <c r="B129" s="8" t="s">
        <v>235</v>
      </c>
      <c r="C129" s="9" t="s">
        <v>215</v>
      </c>
      <c r="D129" s="10">
        <v>1</v>
      </c>
      <c r="E129" s="11">
        <f>[1]단가대비표!O93</f>
        <v>7386363</v>
      </c>
      <c r="F129" s="11"/>
      <c r="G129" s="11"/>
      <c r="H129" s="11"/>
      <c r="I129" s="11"/>
      <c r="J129" s="11"/>
      <c r="K129" s="11"/>
      <c r="L129" s="11"/>
      <c r="M129" s="10"/>
      <c r="O129" t="str">
        <f>"01"</f>
        <v>01</v>
      </c>
      <c r="P129" s="12" t="s">
        <v>17</v>
      </c>
      <c r="Q129">
        <v>1</v>
      </c>
      <c r="R129">
        <f t="shared" si="122"/>
        <v>0</v>
      </c>
      <c r="S129">
        <f t="shared" si="123"/>
        <v>0</v>
      </c>
      <c r="T129">
        <f t="shared" si="124"/>
        <v>0</v>
      </c>
      <c r="U129">
        <f t="shared" si="125"/>
        <v>0</v>
      </c>
      <c r="V129">
        <f t="shared" si="126"/>
        <v>0</v>
      </c>
      <c r="W129">
        <f t="shared" si="127"/>
        <v>0</v>
      </c>
      <c r="X129">
        <f t="shared" si="128"/>
        <v>0</v>
      </c>
      <c r="Y129">
        <f t="shared" si="129"/>
        <v>0</v>
      </c>
      <c r="Z129">
        <f t="shared" si="130"/>
        <v>0</v>
      </c>
      <c r="AA129">
        <f t="shared" si="131"/>
        <v>0</v>
      </c>
      <c r="AB129">
        <f t="shared" si="132"/>
        <v>0</v>
      </c>
      <c r="AC129">
        <f t="shared" si="133"/>
        <v>0</v>
      </c>
      <c r="AD129">
        <f t="shared" si="134"/>
        <v>0</v>
      </c>
      <c r="AE129">
        <f t="shared" si="135"/>
        <v>0</v>
      </c>
      <c r="AF129">
        <f t="shared" si="136"/>
        <v>0</v>
      </c>
      <c r="AG129">
        <f t="shared" si="137"/>
        <v>0</v>
      </c>
      <c r="AH129">
        <f t="shared" si="138"/>
        <v>0</v>
      </c>
      <c r="AI129">
        <f t="shared" si="139"/>
        <v>0</v>
      </c>
      <c r="AJ129">
        <f t="shared" si="140"/>
        <v>0</v>
      </c>
      <c r="AK129">
        <f t="shared" si="141"/>
        <v>0</v>
      </c>
      <c r="AL129">
        <f t="shared" si="142"/>
        <v>0</v>
      </c>
      <c r="AM129">
        <f t="shared" si="143"/>
        <v>0</v>
      </c>
      <c r="AN129">
        <f t="shared" si="144"/>
        <v>0</v>
      </c>
      <c r="AO129">
        <f t="shared" si="145"/>
        <v>0</v>
      </c>
      <c r="AP129">
        <f t="shared" si="146"/>
        <v>0</v>
      </c>
      <c r="AQ129">
        <f t="shared" si="147"/>
        <v>0</v>
      </c>
      <c r="AR129">
        <f t="shared" si="148"/>
        <v>0</v>
      </c>
      <c r="AS129">
        <f t="shared" si="149"/>
        <v>0</v>
      </c>
      <c r="AT129">
        <f t="shared" si="150"/>
        <v>0</v>
      </c>
      <c r="AU129">
        <f t="shared" si="151"/>
        <v>0</v>
      </c>
    </row>
    <row r="130" spans="1:47" ht="21" customHeight="1" x14ac:dyDescent="0.3">
      <c r="A130" s="8" t="s">
        <v>236</v>
      </c>
      <c r="B130" s="8" t="s">
        <v>237</v>
      </c>
      <c r="C130" s="9" t="s">
        <v>215</v>
      </c>
      <c r="D130" s="10">
        <v>1</v>
      </c>
      <c r="E130" s="11">
        <f>[1]단가대비표!O94</f>
        <v>6200000</v>
      </c>
      <c r="F130" s="11"/>
      <c r="G130" s="11"/>
      <c r="H130" s="11"/>
      <c r="I130" s="11"/>
      <c r="J130" s="11"/>
      <c r="K130" s="11"/>
      <c r="L130" s="11"/>
      <c r="M130" s="10"/>
      <c r="O130" t="str">
        <f>"01"</f>
        <v>01</v>
      </c>
      <c r="P130" s="12" t="s">
        <v>17</v>
      </c>
      <c r="Q130">
        <v>1</v>
      </c>
      <c r="R130">
        <f t="shared" si="122"/>
        <v>0</v>
      </c>
      <c r="S130">
        <f t="shared" si="123"/>
        <v>0</v>
      </c>
      <c r="T130">
        <f t="shared" si="124"/>
        <v>0</v>
      </c>
      <c r="U130">
        <f t="shared" si="125"/>
        <v>0</v>
      </c>
      <c r="V130">
        <f t="shared" si="126"/>
        <v>0</v>
      </c>
      <c r="W130">
        <f t="shared" si="127"/>
        <v>0</v>
      </c>
      <c r="X130">
        <f t="shared" si="128"/>
        <v>0</v>
      </c>
      <c r="Y130">
        <f t="shared" si="129"/>
        <v>0</v>
      </c>
      <c r="Z130">
        <f t="shared" si="130"/>
        <v>0</v>
      </c>
      <c r="AA130">
        <f t="shared" si="131"/>
        <v>0</v>
      </c>
      <c r="AB130">
        <f t="shared" si="132"/>
        <v>0</v>
      </c>
      <c r="AC130">
        <f t="shared" si="133"/>
        <v>0</v>
      </c>
      <c r="AD130">
        <f t="shared" si="134"/>
        <v>0</v>
      </c>
      <c r="AE130">
        <f t="shared" si="135"/>
        <v>0</v>
      </c>
      <c r="AF130">
        <f t="shared" si="136"/>
        <v>0</v>
      </c>
      <c r="AG130">
        <f t="shared" si="137"/>
        <v>0</v>
      </c>
      <c r="AH130">
        <f t="shared" si="138"/>
        <v>0</v>
      </c>
      <c r="AI130">
        <f t="shared" si="139"/>
        <v>0</v>
      </c>
      <c r="AJ130">
        <f t="shared" si="140"/>
        <v>0</v>
      </c>
      <c r="AK130">
        <f t="shared" si="141"/>
        <v>0</v>
      </c>
      <c r="AL130">
        <f t="shared" si="142"/>
        <v>0</v>
      </c>
      <c r="AM130">
        <f t="shared" si="143"/>
        <v>0</v>
      </c>
      <c r="AN130">
        <f t="shared" si="144"/>
        <v>0</v>
      </c>
      <c r="AO130">
        <f t="shared" si="145"/>
        <v>0</v>
      </c>
      <c r="AP130">
        <f t="shared" si="146"/>
        <v>0</v>
      </c>
      <c r="AQ130">
        <f t="shared" si="147"/>
        <v>0</v>
      </c>
      <c r="AR130">
        <f t="shared" si="148"/>
        <v>0</v>
      </c>
      <c r="AS130">
        <f t="shared" si="149"/>
        <v>0</v>
      </c>
      <c r="AT130">
        <f t="shared" si="150"/>
        <v>0</v>
      </c>
      <c r="AU130">
        <f t="shared" si="151"/>
        <v>0</v>
      </c>
    </row>
    <row r="131" spans="1:47" ht="21" customHeight="1" x14ac:dyDescent="0.3">
      <c r="A131" s="8" t="s">
        <v>217</v>
      </c>
      <c r="B131" s="8" t="s">
        <v>238</v>
      </c>
      <c r="C131" s="9" t="s">
        <v>164</v>
      </c>
      <c r="D131" s="10">
        <v>1</v>
      </c>
      <c r="E131" s="11">
        <f>[1]일위대가목록!G87</f>
        <v>1270390</v>
      </c>
      <c r="F131" s="11"/>
      <c r="G131" s="11"/>
      <c r="H131" s="11"/>
      <c r="I131" s="11"/>
      <c r="J131" s="11"/>
      <c r="K131" s="11"/>
      <c r="L131" s="11"/>
      <c r="M131" s="9"/>
      <c r="O131" t="str">
        <f>""</f>
        <v/>
      </c>
      <c r="P131" s="12" t="s">
        <v>17</v>
      </c>
      <c r="Q131">
        <v>1</v>
      </c>
      <c r="R131">
        <f t="shared" si="122"/>
        <v>0</v>
      </c>
      <c r="S131">
        <f t="shared" si="123"/>
        <v>0</v>
      </c>
      <c r="T131">
        <f t="shared" si="124"/>
        <v>0</v>
      </c>
      <c r="U131">
        <f t="shared" si="125"/>
        <v>0</v>
      </c>
      <c r="V131">
        <f t="shared" si="126"/>
        <v>0</v>
      </c>
      <c r="W131">
        <f t="shared" si="127"/>
        <v>0</v>
      </c>
      <c r="X131">
        <f t="shared" si="128"/>
        <v>0</v>
      </c>
      <c r="Y131">
        <f t="shared" si="129"/>
        <v>0</v>
      </c>
      <c r="Z131">
        <f t="shared" si="130"/>
        <v>0</v>
      </c>
      <c r="AA131">
        <f t="shared" si="131"/>
        <v>0</v>
      </c>
      <c r="AB131">
        <f t="shared" si="132"/>
        <v>0</v>
      </c>
      <c r="AC131">
        <f t="shared" si="133"/>
        <v>0</v>
      </c>
      <c r="AD131">
        <f t="shared" si="134"/>
        <v>0</v>
      </c>
      <c r="AE131">
        <f t="shared" si="135"/>
        <v>0</v>
      </c>
      <c r="AF131">
        <f t="shared" si="136"/>
        <v>0</v>
      </c>
      <c r="AG131">
        <f t="shared" si="137"/>
        <v>0</v>
      </c>
      <c r="AH131">
        <f t="shared" si="138"/>
        <v>0</v>
      </c>
      <c r="AI131">
        <f t="shared" si="139"/>
        <v>0</v>
      </c>
      <c r="AJ131">
        <f t="shared" si="140"/>
        <v>0</v>
      </c>
      <c r="AK131">
        <f t="shared" si="141"/>
        <v>0</v>
      </c>
      <c r="AL131">
        <f t="shared" si="142"/>
        <v>0</v>
      </c>
      <c r="AM131">
        <f t="shared" si="143"/>
        <v>0</v>
      </c>
      <c r="AN131">
        <f t="shared" si="144"/>
        <v>0</v>
      </c>
      <c r="AO131">
        <f t="shared" si="145"/>
        <v>0</v>
      </c>
      <c r="AP131">
        <f t="shared" si="146"/>
        <v>0</v>
      </c>
      <c r="AQ131">
        <f t="shared" si="147"/>
        <v>0</v>
      </c>
      <c r="AR131">
        <f t="shared" si="148"/>
        <v>0</v>
      </c>
      <c r="AS131">
        <f t="shared" si="149"/>
        <v>0</v>
      </c>
      <c r="AT131">
        <f t="shared" si="150"/>
        <v>0</v>
      </c>
      <c r="AU131">
        <f t="shared" si="151"/>
        <v>0</v>
      </c>
    </row>
    <row r="132" spans="1:47" ht="21" customHeight="1" x14ac:dyDescent="0.3">
      <c r="A132" s="8" t="s">
        <v>217</v>
      </c>
      <c r="B132" s="8" t="s">
        <v>239</v>
      </c>
      <c r="C132" s="9" t="s">
        <v>164</v>
      </c>
      <c r="D132" s="10">
        <v>1</v>
      </c>
      <c r="E132" s="11">
        <f>[1]일위대가목록!G88</f>
        <v>624807</v>
      </c>
      <c r="F132" s="11"/>
      <c r="G132" s="11"/>
      <c r="H132" s="11"/>
      <c r="I132" s="11"/>
      <c r="J132" s="11"/>
      <c r="K132" s="11"/>
      <c r="L132" s="11"/>
      <c r="M132" s="9"/>
      <c r="O132" t="str">
        <f>""</f>
        <v/>
      </c>
      <c r="P132" s="12" t="s">
        <v>17</v>
      </c>
      <c r="Q132">
        <v>1</v>
      </c>
      <c r="R132">
        <f t="shared" si="122"/>
        <v>0</v>
      </c>
      <c r="S132">
        <f t="shared" si="123"/>
        <v>0</v>
      </c>
      <c r="T132">
        <f t="shared" si="124"/>
        <v>0</v>
      </c>
      <c r="U132">
        <f t="shared" si="125"/>
        <v>0</v>
      </c>
      <c r="V132">
        <f t="shared" si="126"/>
        <v>0</v>
      </c>
      <c r="W132">
        <f t="shared" si="127"/>
        <v>0</v>
      </c>
      <c r="X132">
        <f t="shared" si="128"/>
        <v>0</v>
      </c>
      <c r="Y132">
        <f t="shared" si="129"/>
        <v>0</v>
      </c>
      <c r="Z132">
        <f t="shared" si="130"/>
        <v>0</v>
      </c>
      <c r="AA132">
        <f t="shared" si="131"/>
        <v>0</v>
      </c>
      <c r="AB132">
        <f t="shared" si="132"/>
        <v>0</v>
      </c>
      <c r="AC132">
        <f t="shared" si="133"/>
        <v>0</v>
      </c>
      <c r="AD132">
        <f t="shared" si="134"/>
        <v>0</v>
      </c>
      <c r="AE132">
        <f t="shared" si="135"/>
        <v>0</v>
      </c>
      <c r="AF132">
        <f t="shared" si="136"/>
        <v>0</v>
      </c>
      <c r="AG132">
        <f t="shared" si="137"/>
        <v>0</v>
      </c>
      <c r="AH132">
        <f t="shared" si="138"/>
        <v>0</v>
      </c>
      <c r="AI132">
        <f t="shared" si="139"/>
        <v>0</v>
      </c>
      <c r="AJ132">
        <f t="shared" si="140"/>
        <v>0</v>
      </c>
      <c r="AK132">
        <f t="shared" si="141"/>
        <v>0</v>
      </c>
      <c r="AL132">
        <f t="shared" si="142"/>
        <v>0</v>
      </c>
      <c r="AM132">
        <f t="shared" si="143"/>
        <v>0</v>
      </c>
      <c r="AN132">
        <f t="shared" si="144"/>
        <v>0</v>
      </c>
      <c r="AO132">
        <f t="shared" si="145"/>
        <v>0</v>
      </c>
      <c r="AP132">
        <f t="shared" si="146"/>
        <v>0</v>
      </c>
      <c r="AQ132">
        <f t="shared" si="147"/>
        <v>0</v>
      </c>
      <c r="AR132">
        <f t="shared" si="148"/>
        <v>0</v>
      </c>
      <c r="AS132">
        <f t="shared" si="149"/>
        <v>0</v>
      </c>
      <c r="AT132">
        <f t="shared" si="150"/>
        <v>0</v>
      </c>
      <c r="AU132">
        <f t="shared" si="151"/>
        <v>0</v>
      </c>
    </row>
    <row r="133" spans="1:47" ht="21" customHeight="1" x14ac:dyDescent="0.3">
      <c r="A133" s="8" t="s">
        <v>240</v>
      </c>
      <c r="B133" s="8" t="s">
        <v>241</v>
      </c>
      <c r="C133" s="9" t="s">
        <v>215</v>
      </c>
      <c r="D133" s="10">
        <v>1</v>
      </c>
      <c r="E133" s="11">
        <f>[1]단가대비표!O95</f>
        <v>5200000</v>
      </c>
      <c r="F133" s="11"/>
      <c r="G133" s="11"/>
      <c r="H133" s="11"/>
      <c r="I133" s="11"/>
      <c r="J133" s="11"/>
      <c r="K133" s="11"/>
      <c r="L133" s="11"/>
      <c r="M133" s="10"/>
      <c r="O133" t="str">
        <f>"01"</f>
        <v>01</v>
      </c>
      <c r="P133" s="12" t="s">
        <v>17</v>
      </c>
      <c r="Q133">
        <v>1</v>
      </c>
      <c r="R133">
        <f t="shared" si="122"/>
        <v>0</v>
      </c>
      <c r="S133">
        <f t="shared" si="123"/>
        <v>0</v>
      </c>
      <c r="T133">
        <f t="shared" si="124"/>
        <v>0</v>
      </c>
      <c r="U133">
        <f t="shared" si="125"/>
        <v>0</v>
      </c>
      <c r="V133">
        <f t="shared" si="126"/>
        <v>0</v>
      </c>
      <c r="W133">
        <f t="shared" si="127"/>
        <v>0</v>
      </c>
      <c r="X133">
        <f t="shared" si="128"/>
        <v>0</v>
      </c>
      <c r="Y133">
        <f t="shared" si="129"/>
        <v>0</v>
      </c>
      <c r="Z133">
        <f t="shared" si="130"/>
        <v>0</v>
      </c>
      <c r="AA133">
        <f t="shared" si="131"/>
        <v>0</v>
      </c>
      <c r="AB133">
        <f t="shared" si="132"/>
        <v>0</v>
      </c>
      <c r="AC133">
        <f t="shared" si="133"/>
        <v>0</v>
      </c>
      <c r="AD133">
        <f t="shared" si="134"/>
        <v>0</v>
      </c>
      <c r="AE133">
        <f t="shared" si="135"/>
        <v>0</v>
      </c>
      <c r="AF133">
        <f t="shared" si="136"/>
        <v>0</v>
      </c>
      <c r="AG133">
        <f t="shared" si="137"/>
        <v>0</v>
      </c>
      <c r="AH133">
        <f t="shared" si="138"/>
        <v>0</v>
      </c>
      <c r="AI133">
        <f t="shared" si="139"/>
        <v>0</v>
      </c>
      <c r="AJ133">
        <f t="shared" si="140"/>
        <v>0</v>
      </c>
      <c r="AK133">
        <f t="shared" si="141"/>
        <v>0</v>
      </c>
      <c r="AL133">
        <f t="shared" si="142"/>
        <v>0</v>
      </c>
      <c r="AM133">
        <f t="shared" si="143"/>
        <v>0</v>
      </c>
      <c r="AN133">
        <f t="shared" si="144"/>
        <v>0</v>
      </c>
      <c r="AO133">
        <f t="shared" si="145"/>
        <v>0</v>
      </c>
      <c r="AP133">
        <f t="shared" si="146"/>
        <v>0</v>
      </c>
      <c r="AQ133">
        <f t="shared" si="147"/>
        <v>0</v>
      </c>
      <c r="AR133">
        <f t="shared" si="148"/>
        <v>0</v>
      </c>
      <c r="AS133">
        <f t="shared" si="149"/>
        <v>0</v>
      </c>
      <c r="AT133">
        <f t="shared" si="150"/>
        <v>0</v>
      </c>
      <c r="AU133">
        <f t="shared" si="151"/>
        <v>0</v>
      </c>
    </row>
    <row r="134" spans="1:47" ht="21" customHeight="1" x14ac:dyDescent="0.3">
      <c r="A134" s="8" t="s">
        <v>242</v>
      </c>
      <c r="B134" s="8" t="s">
        <v>243</v>
      </c>
      <c r="C134" s="9" t="s">
        <v>215</v>
      </c>
      <c r="D134" s="10">
        <v>1</v>
      </c>
      <c r="E134" s="11">
        <f>[1]단가대비표!O96</f>
        <v>4900000</v>
      </c>
      <c r="F134" s="11"/>
      <c r="G134" s="11"/>
      <c r="H134" s="11"/>
      <c r="I134" s="11"/>
      <c r="J134" s="11"/>
      <c r="K134" s="11"/>
      <c r="L134" s="11"/>
      <c r="M134" s="10"/>
      <c r="O134" t="str">
        <f>"01"</f>
        <v>01</v>
      </c>
      <c r="P134" s="12" t="s">
        <v>17</v>
      </c>
      <c r="Q134">
        <v>1</v>
      </c>
      <c r="R134">
        <f t="shared" si="122"/>
        <v>0</v>
      </c>
      <c r="S134">
        <f t="shared" si="123"/>
        <v>0</v>
      </c>
      <c r="T134">
        <f t="shared" si="124"/>
        <v>0</v>
      </c>
      <c r="U134">
        <f t="shared" si="125"/>
        <v>0</v>
      </c>
      <c r="V134">
        <f t="shared" si="126"/>
        <v>0</v>
      </c>
      <c r="W134">
        <f t="shared" si="127"/>
        <v>0</v>
      </c>
      <c r="X134">
        <f t="shared" si="128"/>
        <v>0</v>
      </c>
      <c r="Y134">
        <f t="shared" si="129"/>
        <v>0</v>
      </c>
      <c r="Z134">
        <f t="shared" si="130"/>
        <v>0</v>
      </c>
      <c r="AA134">
        <f t="shared" si="131"/>
        <v>0</v>
      </c>
      <c r="AB134">
        <f t="shared" si="132"/>
        <v>0</v>
      </c>
      <c r="AC134">
        <f t="shared" si="133"/>
        <v>0</v>
      </c>
      <c r="AD134">
        <f t="shared" si="134"/>
        <v>0</v>
      </c>
      <c r="AE134">
        <f t="shared" si="135"/>
        <v>0</v>
      </c>
      <c r="AF134">
        <f t="shared" si="136"/>
        <v>0</v>
      </c>
      <c r="AG134">
        <f t="shared" si="137"/>
        <v>0</v>
      </c>
      <c r="AH134">
        <f t="shared" si="138"/>
        <v>0</v>
      </c>
      <c r="AI134">
        <f t="shared" si="139"/>
        <v>0</v>
      </c>
      <c r="AJ134">
        <f t="shared" si="140"/>
        <v>0</v>
      </c>
      <c r="AK134">
        <f t="shared" si="141"/>
        <v>0</v>
      </c>
      <c r="AL134">
        <f t="shared" si="142"/>
        <v>0</v>
      </c>
      <c r="AM134">
        <f t="shared" si="143"/>
        <v>0</v>
      </c>
      <c r="AN134">
        <f t="shared" si="144"/>
        <v>0</v>
      </c>
      <c r="AO134">
        <f t="shared" si="145"/>
        <v>0</v>
      </c>
      <c r="AP134">
        <f t="shared" si="146"/>
        <v>0</v>
      </c>
      <c r="AQ134">
        <f t="shared" si="147"/>
        <v>0</v>
      </c>
      <c r="AR134">
        <f t="shared" si="148"/>
        <v>0</v>
      </c>
      <c r="AS134">
        <f t="shared" si="149"/>
        <v>0</v>
      </c>
      <c r="AT134">
        <f t="shared" si="150"/>
        <v>0</v>
      </c>
      <c r="AU134">
        <f t="shared" si="151"/>
        <v>0</v>
      </c>
    </row>
    <row r="135" spans="1:47" ht="21" customHeight="1" x14ac:dyDescent="0.3">
      <c r="A135" s="8" t="s">
        <v>217</v>
      </c>
      <c r="B135" s="8" t="s">
        <v>244</v>
      </c>
      <c r="C135" s="9" t="s">
        <v>164</v>
      </c>
      <c r="D135" s="10">
        <v>1</v>
      </c>
      <c r="E135" s="11">
        <f>[1]일위대가목록!G89</f>
        <v>312481</v>
      </c>
      <c r="F135" s="11"/>
      <c r="G135" s="11"/>
      <c r="H135" s="11"/>
      <c r="I135" s="11"/>
      <c r="J135" s="11"/>
      <c r="K135" s="11"/>
      <c r="L135" s="11"/>
      <c r="M135" s="9"/>
      <c r="O135" t="str">
        <f>""</f>
        <v/>
      </c>
      <c r="P135" s="12" t="s">
        <v>17</v>
      </c>
      <c r="Q135">
        <v>1</v>
      </c>
      <c r="R135">
        <f t="shared" si="122"/>
        <v>0</v>
      </c>
      <c r="S135">
        <f t="shared" si="123"/>
        <v>0</v>
      </c>
      <c r="T135">
        <f t="shared" si="124"/>
        <v>0</v>
      </c>
      <c r="U135">
        <f t="shared" si="125"/>
        <v>0</v>
      </c>
      <c r="V135">
        <f t="shared" si="126"/>
        <v>0</v>
      </c>
      <c r="W135">
        <f t="shared" si="127"/>
        <v>0</v>
      </c>
      <c r="X135">
        <f t="shared" si="128"/>
        <v>0</v>
      </c>
      <c r="Y135">
        <f t="shared" si="129"/>
        <v>0</v>
      </c>
      <c r="Z135">
        <f t="shared" si="130"/>
        <v>0</v>
      </c>
      <c r="AA135">
        <f t="shared" si="131"/>
        <v>0</v>
      </c>
      <c r="AB135">
        <f t="shared" si="132"/>
        <v>0</v>
      </c>
      <c r="AC135">
        <f t="shared" si="133"/>
        <v>0</v>
      </c>
      <c r="AD135">
        <f t="shared" si="134"/>
        <v>0</v>
      </c>
      <c r="AE135">
        <f t="shared" si="135"/>
        <v>0</v>
      </c>
      <c r="AF135">
        <f t="shared" si="136"/>
        <v>0</v>
      </c>
      <c r="AG135">
        <f t="shared" si="137"/>
        <v>0</v>
      </c>
      <c r="AH135">
        <f t="shared" si="138"/>
        <v>0</v>
      </c>
      <c r="AI135">
        <f t="shared" si="139"/>
        <v>0</v>
      </c>
      <c r="AJ135">
        <f t="shared" si="140"/>
        <v>0</v>
      </c>
      <c r="AK135">
        <f t="shared" si="141"/>
        <v>0</v>
      </c>
      <c r="AL135">
        <f t="shared" si="142"/>
        <v>0</v>
      </c>
      <c r="AM135">
        <f t="shared" si="143"/>
        <v>0</v>
      </c>
      <c r="AN135">
        <f t="shared" si="144"/>
        <v>0</v>
      </c>
      <c r="AO135">
        <f t="shared" si="145"/>
        <v>0</v>
      </c>
      <c r="AP135">
        <f t="shared" si="146"/>
        <v>0</v>
      </c>
      <c r="AQ135">
        <f t="shared" si="147"/>
        <v>0</v>
      </c>
      <c r="AR135">
        <f t="shared" si="148"/>
        <v>0</v>
      </c>
      <c r="AS135">
        <f t="shared" si="149"/>
        <v>0</v>
      </c>
      <c r="AT135">
        <f t="shared" si="150"/>
        <v>0</v>
      </c>
      <c r="AU135">
        <f t="shared" si="151"/>
        <v>0</v>
      </c>
    </row>
    <row r="136" spans="1:47" ht="21" customHeight="1" x14ac:dyDescent="0.3">
      <c r="A136" s="8" t="s">
        <v>217</v>
      </c>
      <c r="B136" s="8" t="s">
        <v>245</v>
      </c>
      <c r="C136" s="9" t="s">
        <v>164</v>
      </c>
      <c r="D136" s="10">
        <v>1</v>
      </c>
      <c r="E136" s="11">
        <f>[1]일위대가목록!G90</f>
        <v>831323</v>
      </c>
      <c r="F136" s="11"/>
      <c r="G136" s="11"/>
      <c r="H136" s="11"/>
      <c r="I136" s="11"/>
      <c r="J136" s="11"/>
      <c r="K136" s="11"/>
      <c r="L136" s="11"/>
      <c r="M136" s="9"/>
      <c r="O136" t="str">
        <f>""</f>
        <v/>
      </c>
      <c r="P136" s="12" t="s">
        <v>17</v>
      </c>
      <c r="Q136">
        <v>1</v>
      </c>
      <c r="R136">
        <f t="shared" si="122"/>
        <v>0</v>
      </c>
      <c r="S136">
        <f t="shared" si="123"/>
        <v>0</v>
      </c>
      <c r="T136">
        <f t="shared" si="124"/>
        <v>0</v>
      </c>
      <c r="U136">
        <f t="shared" si="125"/>
        <v>0</v>
      </c>
      <c r="V136">
        <f t="shared" si="126"/>
        <v>0</v>
      </c>
      <c r="W136">
        <f t="shared" si="127"/>
        <v>0</v>
      </c>
      <c r="X136">
        <f t="shared" si="128"/>
        <v>0</v>
      </c>
      <c r="Y136">
        <f t="shared" si="129"/>
        <v>0</v>
      </c>
      <c r="Z136">
        <f t="shared" si="130"/>
        <v>0</v>
      </c>
      <c r="AA136">
        <f t="shared" si="131"/>
        <v>0</v>
      </c>
      <c r="AB136">
        <f t="shared" si="132"/>
        <v>0</v>
      </c>
      <c r="AC136">
        <f t="shared" si="133"/>
        <v>0</v>
      </c>
      <c r="AD136">
        <f t="shared" si="134"/>
        <v>0</v>
      </c>
      <c r="AE136">
        <f t="shared" si="135"/>
        <v>0</v>
      </c>
      <c r="AF136">
        <f t="shared" si="136"/>
        <v>0</v>
      </c>
      <c r="AG136">
        <f t="shared" si="137"/>
        <v>0</v>
      </c>
      <c r="AH136">
        <f t="shared" si="138"/>
        <v>0</v>
      </c>
      <c r="AI136">
        <f t="shared" si="139"/>
        <v>0</v>
      </c>
      <c r="AJ136">
        <f t="shared" si="140"/>
        <v>0</v>
      </c>
      <c r="AK136">
        <f t="shared" si="141"/>
        <v>0</v>
      </c>
      <c r="AL136">
        <f t="shared" si="142"/>
        <v>0</v>
      </c>
      <c r="AM136">
        <f t="shared" si="143"/>
        <v>0</v>
      </c>
      <c r="AN136">
        <f t="shared" si="144"/>
        <v>0</v>
      </c>
      <c r="AO136">
        <f t="shared" si="145"/>
        <v>0</v>
      </c>
      <c r="AP136">
        <f t="shared" si="146"/>
        <v>0</v>
      </c>
      <c r="AQ136">
        <f t="shared" si="147"/>
        <v>0</v>
      </c>
      <c r="AR136">
        <f t="shared" si="148"/>
        <v>0</v>
      </c>
      <c r="AS136">
        <f t="shared" si="149"/>
        <v>0</v>
      </c>
      <c r="AT136">
        <f t="shared" si="150"/>
        <v>0</v>
      </c>
      <c r="AU136">
        <f t="shared" si="151"/>
        <v>0</v>
      </c>
    </row>
    <row r="137" spans="1:47" ht="21" customHeight="1" x14ac:dyDescent="0.3">
      <c r="A137" s="8" t="s">
        <v>246</v>
      </c>
      <c r="B137" s="8" t="s">
        <v>247</v>
      </c>
      <c r="C137" s="9" t="s">
        <v>215</v>
      </c>
      <c r="D137" s="10">
        <v>1</v>
      </c>
      <c r="E137" s="11">
        <f>[1]단가대비표!O97</f>
        <v>3900000</v>
      </c>
      <c r="F137" s="11"/>
      <c r="G137" s="11"/>
      <c r="H137" s="11"/>
      <c r="I137" s="11"/>
      <c r="J137" s="11"/>
      <c r="K137" s="11"/>
      <c r="L137" s="11"/>
      <c r="M137" s="10"/>
      <c r="O137" t="str">
        <f>"01"</f>
        <v>01</v>
      </c>
      <c r="P137" s="12" t="s">
        <v>17</v>
      </c>
      <c r="Q137">
        <v>1</v>
      </c>
      <c r="R137">
        <f t="shared" si="122"/>
        <v>0</v>
      </c>
      <c r="S137">
        <f t="shared" si="123"/>
        <v>0</v>
      </c>
      <c r="T137">
        <f t="shared" si="124"/>
        <v>0</v>
      </c>
      <c r="U137">
        <f t="shared" si="125"/>
        <v>0</v>
      </c>
      <c r="V137">
        <f t="shared" si="126"/>
        <v>0</v>
      </c>
      <c r="W137">
        <f t="shared" si="127"/>
        <v>0</v>
      </c>
      <c r="X137">
        <f t="shared" si="128"/>
        <v>0</v>
      </c>
      <c r="Y137">
        <f t="shared" si="129"/>
        <v>0</v>
      </c>
      <c r="Z137">
        <f t="shared" si="130"/>
        <v>0</v>
      </c>
      <c r="AA137">
        <f t="shared" si="131"/>
        <v>0</v>
      </c>
      <c r="AB137">
        <f t="shared" si="132"/>
        <v>0</v>
      </c>
      <c r="AC137">
        <f t="shared" si="133"/>
        <v>0</v>
      </c>
      <c r="AD137">
        <f t="shared" si="134"/>
        <v>0</v>
      </c>
      <c r="AE137">
        <f t="shared" si="135"/>
        <v>0</v>
      </c>
      <c r="AF137">
        <f t="shared" si="136"/>
        <v>0</v>
      </c>
      <c r="AG137">
        <f t="shared" si="137"/>
        <v>0</v>
      </c>
      <c r="AH137">
        <f t="shared" si="138"/>
        <v>0</v>
      </c>
      <c r="AI137">
        <f t="shared" si="139"/>
        <v>0</v>
      </c>
      <c r="AJ137">
        <f t="shared" si="140"/>
        <v>0</v>
      </c>
      <c r="AK137">
        <f t="shared" si="141"/>
        <v>0</v>
      </c>
      <c r="AL137">
        <f t="shared" si="142"/>
        <v>0</v>
      </c>
      <c r="AM137">
        <f t="shared" si="143"/>
        <v>0</v>
      </c>
      <c r="AN137">
        <f t="shared" si="144"/>
        <v>0</v>
      </c>
      <c r="AO137">
        <f t="shared" si="145"/>
        <v>0</v>
      </c>
      <c r="AP137">
        <f t="shared" si="146"/>
        <v>0</v>
      </c>
      <c r="AQ137">
        <f t="shared" si="147"/>
        <v>0</v>
      </c>
      <c r="AR137">
        <f t="shared" si="148"/>
        <v>0</v>
      </c>
      <c r="AS137">
        <f t="shared" si="149"/>
        <v>0</v>
      </c>
      <c r="AT137">
        <f t="shared" si="150"/>
        <v>0</v>
      </c>
      <c r="AU137">
        <f t="shared" si="151"/>
        <v>0</v>
      </c>
    </row>
    <row r="138" spans="1:47" ht="21" customHeight="1" x14ac:dyDescent="0.3">
      <c r="A138" s="8" t="s">
        <v>217</v>
      </c>
      <c r="B138" s="8" t="s">
        <v>248</v>
      </c>
      <c r="C138" s="9" t="s">
        <v>164</v>
      </c>
      <c r="D138" s="10">
        <v>2</v>
      </c>
      <c r="E138" s="11">
        <f>[1]일위대가목록!G91</f>
        <v>1707526</v>
      </c>
      <c r="F138" s="11"/>
      <c r="G138" s="11"/>
      <c r="H138" s="11"/>
      <c r="I138" s="11"/>
      <c r="J138" s="11"/>
      <c r="K138" s="11"/>
      <c r="L138" s="11"/>
      <c r="M138" s="9"/>
      <c r="O138" t="str">
        <f>""</f>
        <v/>
      </c>
      <c r="P138" s="12" t="s">
        <v>17</v>
      </c>
      <c r="Q138">
        <v>1</v>
      </c>
      <c r="R138">
        <f t="shared" si="122"/>
        <v>0</v>
      </c>
      <c r="S138">
        <f t="shared" si="123"/>
        <v>0</v>
      </c>
      <c r="T138">
        <f t="shared" si="124"/>
        <v>0</v>
      </c>
      <c r="U138">
        <f t="shared" si="125"/>
        <v>0</v>
      </c>
      <c r="V138">
        <f t="shared" si="126"/>
        <v>0</v>
      </c>
      <c r="W138">
        <f t="shared" si="127"/>
        <v>0</v>
      </c>
      <c r="X138">
        <f t="shared" si="128"/>
        <v>0</v>
      </c>
      <c r="Y138">
        <f t="shared" si="129"/>
        <v>0</v>
      </c>
      <c r="Z138">
        <f t="shared" si="130"/>
        <v>0</v>
      </c>
      <c r="AA138">
        <f t="shared" si="131"/>
        <v>0</v>
      </c>
      <c r="AB138">
        <f t="shared" si="132"/>
        <v>0</v>
      </c>
      <c r="AC138">
        <f t="shared" si="133"/>
        <v>0</v>
      </c>
      <c r="AD138">
        <f t="shared" si="134"/>
        <v>0</v>
      </c>
      <c r="AE138">
        <f t="shared" si="135"/>
        <v>0</v>
      </c>
      <c r="AF138">
        <f t="shared" si="136"/>
        <v>0</v>
      </c>
      <c r="AG138">
        <f t="shared" si="137"/>
        <v>0</v>
      </c>
      <c r="AH138">
        <f t="shared" si="138"/>
        <v>0</v>
      </c>
      <c r="AI138">
        <f t="shared" si="139"/>
        <v>0</v>
      </c>
      <c r="AJ138">
        <f t="shared" si="140"/>
        <v>0</v>
      </c>
      <c r="AK138">
        <f t="shared" si="141"/>
        <v>0</v>
      </c>
      <c r="AL138">
        <f t="shared" si="142"/>
        <v>0</v>
      </c>
      <c r="AM138">
        <f t="shared" si="143"/>
        <v>0</v>
      </c>
      <c r="AN138">
        <f t="shared" si="144"/>
        <v>0</v>
      </c>
      <c r="AO138">
        <f t="shared" si="145"/>
        <v>0</v>
      </c>
      <c r="AP138">
        <f t="shared" si="146"/>
        <v>0</v>
      </c>
      <c r="AQ138">
        <f t="shared" si="147"/>
        <v>0</v>
      </c>
      <c r="AR138">
        <f t="shared" si="148"/>
        <v>0</v>
      </c>
      <c r="AS138">
        <f t="shared" si="149"/>
        <v>0</v>
      </c>
      <c r="AT138">
        <f t="shared" si="150"/>
        <v>0</v>
      </c>
      <c r="AU138">
        <f t="shared" si="151"/>
        <v>0</v>
      </c>
    </row>
    <row r="139" spans="1:47" ht="21" customHeight="1" x14ac:dyDescent="0.3">
      <c r="A139" s="8" t="s">
        <v>249</v>
      </c>
      <c r="B139" s="8" t="s">
        <v>250</v>
      </c>
      <c r="C139" s="9" t="s">
        <v>215</v>
      </c>
      <c r="D139" s="10">
        <v>2</v>
      </c>
      <c r="E139" s="11">
        <f>[1]단가대비표!O98</f>
        <v>2800000</v>
      </c>
      <c r="F139" s="11"/>
      <c r="G139" s="11"/>
      <c r="H139" s="11"/>
      <c r="I139" s="11"/>
      <c r="J139" s="11"/>
      <c r="K139" s="11"/>
      <c r="L139" s="11"/>
      <c r="M139" s="10"/>
      <c r="O139" t="str">
        <f>"01"</f>
        <v>01</v>
      </c>
      <c r="P139" s="12" t="s">
        <v>17</v>
      </c>
      <c r="Q139">
        <v>1</v>
      </c>
      <c r="R139">
        <f t="shared" si="122"/>
        <v>0</v>
      </c>
      <c r="S139">
        <f t="shared" si="123"/>
        <v>0</v>
      </c>
      <c r="T139">
        <f t="shared" si="124"/>
        <v>0</v>
      </c>
      <c r="U139">
        <f t="shared" si="125"/>
        <v>0</v>
      </c>
      <c r="V139">
        <f t="shared" si="126"/>
        <v>0</v>
      </c>
      <c r="W139">
        <f t="shared" si="127"/>
        <v>0</v>
      </c>
      <c r="X139">
        <f t="shared" si="128"/>
        <v>0</v>
      </c>
      <c r="Y139">
        <f t="shared" si="129"/>
        <v>0</v>
      </c>
      <c r="Z139">
        <f t="shared" si="130"/>
        <v>0</v>
      </c>
      <c r="AA139">
        <f t="shared" si="131"/>
        <v>0</v>
      </c>
      <c r="AB139">
        <f t="shared" si="132"/>
        <v>0</v>
      </c>
      <c r="AC139">
        <f t="shared" si="133"/>
        <v>0</v>
      </c>
      <c r="AD139">
        <f t="shared" si="134"/>
        <v>0</v>
      </c>
      <c r="AE139">
        <f t="shared" si="135"/>
        <v>0</v>
      </c>
      <c r="AF139">
        <f t="shared" si="136"/>
        <v>0</v>
      </c>
      <c r="AG139">
        <f t="shared" si="137"/>
        <v>0</v>
      </c>
      <c r="AH139">
        <f t="shared" si="138"/>
        <v>0</v>
      </c>
      <c r="AI139">
        <f t="shared" si="139"/>
        <v>0</v>
      </c>
      <c r="AJ139">
        <f t="shared" si="140"/>
        <v>0</v>
      </c>
      <c r="AK139">
        <f t="shared" si="141"/>
        <v>0</v>
      </c>
      <c r="AL139">
        <f t="shared" si="142"/>
        <v>0</v>
      </c>
      <c r="AM139">
        <f t="shared" si="143"/>
        <v>0</v>
      </c>
      <c r="AN139">
        <f t="shared" si="144"/>
        <v>0</v>
      </c>
      <c r="AO139">
        <f t="shared" si="145"/>
        <v>0</v>
      </c>
      <c r="AP139">
        <f t="shared" si="146"/>
        <v>0</v>
      </c>
      <c r="AQ139">
        <f t="shared" si="147"/>
        <v>0</v>
      </c>
      <c r="AR139">
        <f t="shared" si="148"/>
        <v>0</v>
      </c>
      <c r="AS139">
        <f t="shared" si="149"/>
        <v>0</v>
      </c>
      <c r="AT139">
        <f t="shared" si="150"/>
        <v>0</v>
      </c>
      <c r="AU139">
        <f t="shared" si="151"/>
        <v>0</v>
      </c>
    </row>
    <row r="140" spans="1:47" ht="21" customHeight="1" x14ac:dyDescent="0.3">
      <c r="A140" s="8" t="s">
        <v>217</v>
      </c>
      <c r="B140" s="8" t="s">
        <v>251</v>
      </c>
      <c r="C140" s="9" t="s">
        <v>164</v>
      </c>
      <c r="D140" s="10">
        <v>1</v>
      </c>
      <c r="E140" s="11">
        <f>[1]일위대가목록!G92</f>
        <v>1509626</v>
      </c>
      <c r="F140" s="11"/>
      <c r="G140" s="11"/>
      <c r="H140" s="11"/>
      <c r="I140" s="11"/>
      <c r="J140" s="11"/>
      <c r="K140" s="11"/>
      <c r="L140" s="11"/>
      <c r="M140" s="9"/>
      <c r="O140" t="str">
        <f>""</f>
        <v/>
      </c>
      <c r="P140" s="12" t="s">
        <v>17</v>
      </c>
      <c r="Q140">
        <v>1</v>
      </c>
      <c r="R140">
        <f t="shared" si="122"/>
        <v>0</v>
      </c>
      <c r="S140">
        <f t="shared" si="123"/>
        <v>0</v>
      </c>
      <c r="T140">
        <f t="shared" si="124"/>
        <v>0</v>
      </c>
      <c r="U140">
        <f t="shared" si="125"/>
        <v>0</v>
      </c>
      <c r="V140">
        <f t="shared" si="126"/>
        <v>0</v>
      </c>
      <c r="W140">
        <f t="shared" si="127"/>
        <v>0</v>
      </c>
      <c r="X140">
        <f t="shared" si="128"/>
        <v>0</v>
      </c>
      <c r="Y140">
        <f t="shared" si="129"/>
        <v>0</v>
      </c>
      <c r="Z140">
        <f t="shared" si="130"/>
        <v>0</v>
      </c>
      <c r="AA140">
        <f t="shared" si="131"/>
        <v>0</v>
      </c>
      <c r="AB140">
        <f t="shared" si="132"/>
        <v>0</v>
      </c>
      <c r="AC140">
        <f t="shared" si="133"/>
        <v>0</v>
      </c>
      <c r="AD140">
        <f t="shared" si="134"/>
        <v>0</v>
      </c>
      <c r="AE140">
        <f t="shared" si="135"/>
        <v>0</v>
      </c>
      <c r="AF140">
        <f t="shared" si="136"/>
        <v>0</v>
      </c>
      <c r="AG140">
        <f t="shared" si="137"/>
        <v>0</v>
      </c>
      <c r="AH140">
        <f t="shared" si="138"/>
        <v>0</v>
      </c>
      <c r="AI140">
        <f t="shared" si="139"/>
        <v>0</v>
      </c>
      <c r="AJ140">
        <f t="shared" si="140"/>
        <v>0</v>
      </c>
      <c r="AK140">
        <f t="shared" si="141"/>
        <v>0</v>
      </c>
      <c r="AL140">
        <f t="shared" si="142"/>
        <v>0</v>
      </c>
      <c r="AM140">
        <f t="shared" si="143"/>
        <v>0</v>
      </c>
      <c r="AN140">
        <f t="shared" si="144"/>
        <v>0</v>
      </c>
      <c r="AO140">
        <f t="shared" si="145"/>
        <v>0</v>
      </c>
      <c r="AP140">
        <f t="shared" si="146"/>
        <v>0</v>
      </c>
      <c r="AQ140">
        <f t="shared" si="147"/>
        <v>0</v>
      </c>
      <c r="AR140">
        <f t="shared" si="148"/>
        <v>0</v>
      </c>
      <c r="AS140">
        <f t="shared" si="149"/>
        <v>0</v>
      </c>
      <c r="AT140">
        <f t="shared" si="150"/>
        <v>0</v>
      </c>
      <c r="AU140">
        <f t="shared" si="151"/>
        <v>0</v>
      </c>
    </row>
    <row r="141" spans="1:47" ht="21" customHeight="1" x14ac:dyDescent="0.3">
      <c r="A141" s="8" t="s">
        <v>217</v>
      </c>
      <c r="B141" s="8" t="s">
        <v>252</v>
      </c>
      <c r="C141" s="9" t="s">
        <v>164</v>
      </c>
      <c r="D141" s="10">
        <v>1</v>
      </c>
      <c r="E141" s="11">
        <f>[1]일위대가목록!G93</f>
        <v>5058441</v>
      </c>
      <c r="F141" s="11"/>
      <c r="G141" s="11"/>
      <c r="H141" s="11"/>
      <c r="I141" s="11"/>
      <c r="J141" s="11"/>
      <c r="K141" s="11"/>
      <c r="L141" s="11"/>
      <c r="M141" s="9"/>
      <c r="O141" t="str">
        <f>""</f>
        <v/>
      </c>
      <c r="P141" s="12" t="s">
        <v>17</v>
      </c>
      <c r="Q141">
        <v>1</v>
      </c>
      <c r="R141">
        <f t="shared" si="122"/>
        <v>0</v>
      </c>
      <c r="S141">
        <f t="shared" si="123"/>
        <v>0</v>
      </c>
      <c r="T141">
        <f t="shared" si="124"/>
        <v>0</v>
      </c>
      <c r="U141">
        <f t="shared" si="125"/>
        <v>0</v>
      </c>
      <c r="V141">
        <f t="shared" si="126"/>
        <v>0</v>
      </c>
      <c r="W141">
        <f t="shared" si="127"/>
        <v>0</v>
      </c>
      <c r="X141">
        <f t="shared" si="128"/>
        <v>0</v>
      </c>
      <c r="Y141">
        <f t="shared" si="129"/>
        <v>0</v>
      </c>
      <c r="Z141">
        <f t="shared" si="130"/>
        <v>0</v>
      </c>
      <c r="AA141">
        <f t="shared" si="131"/>
        <v>0</v>
      </c>
      <c r="AB141">
        <f t="shared" si="132"/>
        <v>0</v>
      </c>
      <c r="AC141">
        <f t="shared" si="133"/>
        <v>0</v>
      </c>
      <c r="AD141">
        <f t="shared" si="134"/>
        <v>0</v>
      </c>
      <c r="AE141">
        <f t="shared" si="135"/>
        <v>0</v>
      </c>
      <c r="AF141">
        <f t="shared" si="136"/>
        <v>0</v>
      </c>
      <c r="AG141">
        <f t="shared" si="137"/>
        <v>0</v>
      </c>
      <c r="AH141">
        <f t="shared" si="138"/>
        <v>0</v>
      </c>
      <c r="AI141">
        <f t="shared" si="139"/>
        <v>0</v>
      </c>
      <c r="AJ141">
        <f t="shared" si="140"/>
        <v>0</v>
      </c>
      <c r="AK141">
        <f t="shared" si="141"/>
        <v>0</v>
      </c>
      <c r="AL141">
        <f t="shared" si="142"/>
        <v>0</v>
      </c>
      <c r="AM141">
        <f t="shared" si="143"/>
        <v>0</v>
      </c>
      <c r="AN141">
        <f t="shared" si="144"/>
        <v>0</v>
      </c>
      <c r="AO141">
        <f t="shared" si="145"/>
        <v>0</v>
      </c>
      <c r="AP141">
        <f t="shared" si="146"/>
        <v>0</v>
      </c>
      <c r="AQ141">
        <f t="shared" si="147"/>
        <v>0</v>
      </c>
      <c r="AR141">
        <f t="shared" si="148"/>
        <v>0</v>
      </c>
      <c r="AS141">
        <f t="shared" si="149"/>
        <v>0</v>
      </c>
      <c r="AT141">
        <f t="shared" si="150"/>
        <v>0</v>
      </c>
      <c r="AU141">
        <f t="shared" si="151"/>
        <v>0</v>
      </c>
    </row>
    <row r="142" spans="1:47" ht="21" customHeight="1" x14ac:dyDescent="0.3">
      <c r="A142" s="8" t="s">
        <v>217</v>
      </c>
      <c r="B142" s="8" t="s">
        <v>253</v>
      </c>
      <c r="C142" s="9" t="s">
        <v>164</v>
      </c>
      <c r="D142" s="10">
        <v>1</v>
      </c>
      <c r="E142" s="11">
        <f>[1]일위대가목록!G94</f>
        <v>335927</v>
      </c>
      <c r="F142" s="11"/>
      <c r="G142" s="11"/>
      <c r="H142" s="11"/>
      <c r="I142" s="11"/>
      <c r="J142" s="11"/>
      <c r="K142" s="11"/>
      <c r="L142" s="11"/>
      <c r="M142" s="9"/>
      <c r="O142" t="str">
        <f>""</f>
        <v/>
      </c>
      <c r="P142" s="12" t="s">
        <v>17</v>
      </c>
      <c r="Q142">
        <v>1</v>
      </c>
      <c r="R142">
        <f t="shared" si="122"/>
        <v>0</v>
      </c>
      <c r="S142">
        <f t="shared" si="123"/>
        <v>0</v>
      </c>
      <c r="T142">
        <f t="shared" si="124"/>
        <v>0</v>
      </c>
      <c r="U142">
        <f t="shared" si="125"/>
        <v>0</v>
      </c>
      <c r="V142">
        <f t="shared" si="126"/>
        <v>0</v>
      </c>
      <c r="W142">
        <f t="shared" si="127"/>
        <v>0</v>
      </c>
      <c r="X142">
        <f t="shared" si="128"/>
        <v>0</v>
      </c>
      <c r="Y142">
        <f t="shared" si="129"/>
        <v>0</v>
      </c>
      <c r="Z142">
        <f t="shared" si="130"/>
        <v>0</v>
      </c>
      <c r="AA142">
        <f t="shared" si="131"/>
        <v>0</v>
      </c>
      <c r="AB142">
        <f t="shared" si="132"/>
        <v>0</v>
      </c>
      <c r="AC142">
        <f t="shared" si="133"/>
        <v>0</v>
      </c>
      <c r="AD142">
        <f t="shared" si="134"/>
        <v>0</v>
      </c>
      <c r="AE142">
        <f t="shared" si="135"/>
        <v>0</v>
      </c>
      <c r="AF142">
        <f t="shared" si="136"/>
        <v>0</v>
      </c>
      <c r="AG142">
        <f t="shared" si="137"/>
        <v>0</v>
      </c>
      <c r="AH142">
        <f t="shared" si="138"/>
        <v>0</v>
      </c>
      <c r="AI142">
        <f t="shared" si="139"/>
        <v>0</v>
      </c>
      <c r="AJ142">
        <f t="shared" si="140"/>
        <v>0</v>
      </c>
      <c r="AK142">
        <f t="shared" si="141"/>
        <v>0</v>
      </c>
      <c r="AL142">
        <f t="shared" si="142"/>
        <v>0</v>
      </c>
      <c r="AM142">
        <f t="shared" si="143"/>
        <v>0</v>
      </c>
      <c r="AN142">
        <f t="shared" si="144"/>
        <v>0</v>
      </c>
      <c r="AO142">
        <f t="shared" si="145"/>
        <v>0</v>
      </c>
      <c r="AP142">
        <f t="shared" si="146"/>
        <v>0</v>
      </c>
      <c r="AQ142">
        <f t="shared" si="147"/>
        <v>0</v>
      </c>
      <c r="AR142">
        <f t="shared" si="148"/>
        <v>0</v>
      </c>
      <c r="AS142">
        <f t="shared" si="149"/>
        <v>0</v>
      </c>
      <c r="AT142">
        <f t="shared" si="150"/>
        <v>0</v>
      </c>
      <c r="AU142">
        <f t="shared" si="151"/>
        <v>0</v>
      </c>
    </row>
    <row r="143" spans="1:47" ht="21" customHeight="1" x14ac:dyDescent="0.3">
      <c r="A143" s="8" t="s">
        <v>254</v>
      </c>
      <c r="B143" s="8" t="s">
        <v>255</v>
      </c>
      <c r="C143" s="9" t="s">
        <v>215</v>
      </c>
      <c r="D143" s="10">
        <v>1</v>
      </c>
      <c r="E143" s="11">
        <f>[1]단가대비표!O99</f>
        <v>3800000</v>
      </c>
      <c r="F143" s="11"/>
      <c r="G143" s="11"/>
      <c r="H143" s="11"/>
      <c r="I143" s="11"/>
      <c r="J143" s="11"/>
      <c r="K143" s="11"/>
      <c r="L143" s="11"/>
      <c r="M143" s="10"/>
      <c r="O143" t="str">
        <f>"01"</f>
        <v>01</v>
      </c>
      <c r="P143" s="12" t="s">
        <v>17</v>
      </c>
      <c r="Q143">
        <v>1</v>
      </c>
      <c r="R143">
        <f t="shared" si="122"/>
        <v>0</v>
      </c>
      <c r="S143">
        <f t="shared" si="123"/>
        <v>0</v>
      </c>
      <c r="T143">
        <f t="shared" si="124"/>
        <v>0</v>
      </c>
      <c r="U143">
        <f t="shared" si="125"/>
        <v>0</v>
      </c>
      <c r="V143">
        <f t="shared" si="126"/>
        <v>0</v>
      </c>
      <c r="W143">
        <f t="shared" si="127"/>
        <v>0</v>
      </c>
      <c r="X143">
        <f t="shared" si="128"/>
        <v>0</v>
      </c>
      <c r="Y143">
        <f t="shared" si="129"/>
        <v>0</v>
      </c>
      <c r="Z143">
        <f t="shared" si="130"/>
        <v>0</v>
      </c>
      <c r="AA143">
        <f t="shared" si="131"/>
        <v>0</v>
      </c>
      <c r="AB143">
        <f t="shared" si="132"/>
        <v>0</v>
      </c>
      <c r="AC143">
        <f t="shared" si="133"/>
        <v>0</v>
      </c>
      <c r="AD143">
        <f t="shared" si="134"/>
        <v>0</v>
      </c>
      <c r="AE143">
        <f t="shared" si="135"/>
        <v>0</v>
      </c>
      <c r="AF143">
        <f t="shared" si="136"/>
        <v>0</v>
      </c>
      <c r="AG143">
        <f t="shared" si="137"/>
        <v>0</v>
      </c>
      <c r="AH143">
        <f t="shared" si="138"/>
        <v>0</v>
      </c>
      <c r="AI143">
        <f t="shared" si="139"/>
        <v>0</v>
      </c>
      <c r="AJ143">
        <f t="shared" si="140"/>
        <v>0</v>
      </c>
      <c r="AK143">
        <f t="shared" si="141"/>
        <v>0</v>
      </c>
      <c r="AL143">
        <f t="shared" si="142"/>
        <v>0</v>
      </c>
      <c r="AM143">
        <f t="shared" si="143"/>
        <v>0</v>
      </c>
      <c r="AN143">
        <f t="shared" si="144"/>
        <v>0</v>
      </c>
      <c r="AO143">
        <f t="shared" si="145"/>
        <v>0</v>
      </c>
      <c r="AP143">
        <f t="shared" si="146"/>
        <v>0</v>
      </c>
      <c r="AQ143">
        <f t="shared" si="147"/>
        <v>0</v>
      </c>
      <c r="AR143">
        <f t="shared" si="148"/>
        <v>0</v>
      </c>
      <c r="AS143">
        <f t="shared" si="149"/>
        <v>0</v>
      </c>
      <c r="AT143">
        <f t="shared" si="150"/>
        <v>0</v>
      </c>
      <c r="AU143">
        <f t="shared" si="151"/>
        <v>0</v>
      </c>
    </row>
    <row r="144" spans="1:47" ht="21" customHeight="1" x14ac:dyDescent="0.3">
      <c r="A144" s="8" t="s">
        <v>256</v>
      </c>
      <c r="B144" s="8" t="s">
        <v>257</v>
      </c>
      <c r="C144" s="9" t="s">
        <v>215</v>
      </c>
      <c r="D144" s="10">
        <v>1</v>
      </c>
      <c r="E144" s="11">
        <f>[1]단가대비표!O100</f>
        <v>5200000</v>
      </c>
      <c r="F144" s="11"/>
      <c r="G144" s="11"/>
      <c r="H144" s="11"/>
      <c r="I144" s="11"/>
      <c r="J144" s="11"/>
      <c r="K144" s="11"/>
      <c r="L144" s="11"/>
      <c r="M144" s="10"/>
      <c r="O144" t="str">
        <f>"01"</f>
        <v>01</v>
      </c>
      <c r="P144" s="12" t="s">
        <v>17</v>
      </c>
      <c r="Q144">
        <v>1</v>
      </c>
      <c r="R144">
        <f t="shared" si="122"/>
        <v>0</v>
      </c>
      <c r="S144">
        <f t="shared" si="123"/>
        <v>0</v>
      </c>
      <c r="T144">
        <f t="shared" si="124"/>
        <v>0</v>
      </c>
      <c r="U144">
        <f t="shared" si="125"/>
        <v>0</v>
      </c>
      <c r="V144">
        <f t="shared" si="126"/>
        <v>0</v>
      </c>
      <c r="W144">
        <f t="shared" si="127"/>
        <v>0</v>
      </c>
      <c r="X144">
        <f t="shared" si="128"/>
        <v>0</v>
      </c>
      <c r="Y144">
        <f t="shared" si="129"/>
        <v>0</v>
      </c>
      <c r="Z144">
        <f t="shared" si="130"/>
        <v>0</v>
      </c>
      <c r="AA144">
        <f t="shared" si="131"/>
        <v>0</v>
      </c>
      <c r="AB144">
        <f t="shared" si="132"/>
        <v>0</v>
      </c>
      <c r="AC144">
        <f t="shared" si="133"/>
        <v>0</v>
      </c>
      <c r="AD144">
        <f t="shared" si="134"/>
        <v>0</v>
      </c>
      <c r="AE144">
        <f t="shared" si="135"/>
        <v>0</v>
      </c>
      <c r="AF144">
        <f t="shared" si="136"/>
        <v>0</v>
      </c>
      <c r="AG144">
        <f t="shared" si="137"/>
        <v>0</v>
      </c>
      <c r="AH144">
        <f t="shared" si="138"/>
        <v>0</v>
      </c>
      <c r="AI144">
        <f t="shared" si="139"/>
        <v>0</v>
      </c>
      <c r="AJ144">
        <f t="shared" si="140"/>
        <v>0</v>
      </c>
      <c r="AK144">
        <f t="shared" si="141"/>
        <v>0</v>
      </c>
      <c r="AL144">
        <f t="shared" si="142"/>
        <v>0</v>
      </c>
      <c r="AM144">
        <f t="shared" si="143"/>
        <v>0</v>
      </c>
      <c r="AN144">
        <f t="shared" si="144"/>
        <v>0</v>
      </c>
      <c r="AO144">
        <f t="shared" si="145"/>
        <v>0</v>
      </c>
      <c r="AP144">
        <f t="shared" si="146"/>
        <v>0</v>
      </c>
      <c r="AQ144">
        <f t="shared" si="147"/>
        <v>0</v>
      </c>
      <c r="AR144">
        <f t="shared" si="148"/>
        <v>0</v>
      </c>
      <c r="AS144">
        <f t="shared" si="149"/>
        <v>0</v>
      </c>
      <c r="AT144">
        <f t="shared" si="150"/>
        <v>0</v>
      </c>
      <c r="AU144">
        <f t="shared" si="151"/>
        <v>0</v>
      </c>
    </row>
    <row r="145" spans="1:50" ht="21" customHeight="1" x14ac:dyDescent="0.3">
      <c r="A145" s="8" t="s">
        <v>217</v>
      </c>
      <c r="B145" s="8" t="s">
        <v>258</v>
      </c>
      <c r="C145" s="9" t="s">
        <v>164</v>
      </c>
      <c r="D145" s="10">
        <v>1</v>
      </c>
      <c r="E145" s="11">
        <f>[1]일위대가목록!G95</f>
        <v>2133937</v>
      </c>
      <c r="F145" s="11"/>
      <c r="G145" s="11"/>
      <c r="H145" s="11"/>
      <c r="I145" s="11"/>
      <c r="J145" s="11"/>
      <c r="K145" s="11"/>
      <c r="L145" s="11"/>
      <c r="M145" s="9"/>
      <c r="O145" t="str">
        <f>""</f>
        <v/>
      </c>
      <c r="P145" s="12" t="s">
        <v>17</v>
      </c>
      <c r="Q145">
        <v>1</v>
      </c>
      <c r="R145">
        <f t="shared" si="122"/>
        <v>0</v>
      </c>
      <c r="S145">
        <f t="shared" si="123"/>
        <v>0</v>
      </c>
      <c r="T145">
        <f t="shared" si="124"/>
        <v>0</v>
      </c>
      <c r="U145">
        <f t="shared" si="125"/>
        <v>0</v>
      </c>
      <c r="V145">
        <f t="shared" si="126"/>
        <v>0</v>
      </c>
      <c r="W145">
        <f t="shared" si="127"/>
        <v>0</v>
      </c>
      <c r="X145">
        <f t="shared" si="128"/>
        <v>0</v>
      </c>
      <c r="Y145">
        <f t="shared" si="129"/>
        <v>0</v>
      </c>
      <c r="Z145">
        <f t="shared" si="130"/>
        <v>0</v>
      </c>
      <c r="AA145">
        <f t="shared" si="131"/>
        <v>0</v>
      </c>
      <c r="AB145">
        <f t="shared" si="132"/>
        <v>0</v>
      </c>
      <c r="AC145">
        <f t="shared" si="133"/>
        <v>0</v>
      </c>
      <c r="AD145">
        <f t="shared" si="134"/>
        <v>0</v>
      </c>
      <c r="AE145">
        <f t="shared" si="135"/>
        <v>0</v>
      </c>
      <c r="AF145">
        <f t="shared" si="136"/>
        <v>0</v>
      </c>
      <c r="AG145">
        <f t="shared" si="137"/>
        <v>0</v>
      </c>
      <c r="AH145">
        <f t="shared" si="138"/>
        <v>0</v>
      </c>
      <c r="AI145">
        <f t="shared" si="139"/>
        <v>0</v>
      </c>
      <c r="AJ145">
        <f t="shared" si="140"/>
        <v>0</v>
      </c>
      <c r="AK145">
        <f t="shared" si="141"/>
        <v>0</v>
      </c>
      <c r="AL145">
        <f t="shared" si="142"/>
        <v>0</v>
      </c>
      <c r="AM145">
        <f t="shared" si="143"/>
        <v>0</v>
      </c>
      <c r="AN145">
        <f t="shared" si="144"/>
        <v>0</v>
      </c>
      <c r="AO145">
        <f t="shared" si="145"/>
        <v>0</v>
      </c>
      <c r="AP145">
        <f t="shared" si="146"/>
        <v>0</v>
      </c>
      <c r="AQ145">
        <f t="shared" si="147"/>
        <v>0</v>
      </c>
      <c r="AR145">
        <f t="shared" si="148"/>
        <v>0</v>
      </c>
      <c r="AS145">
        <f t="shared" si="149"/>
        <v>0</v>
      </c>
      <c r="AT145">
        <f t="shared" si="150"/>
        <v>0</v>
      </c>
      <c r="AU145">
        <f t="shared" si="151"/>
        <v>0</v>
      </c>
    </row>
    <row r="146" spans="1:50" ht="21" customHeight="1" x14ac:dyDescent="0.3">
      <c r="A146" s="8" t="s">
        <v>259</v>
      </c>
      <c r="B146" s="8" t="s">
        <v>260</v>
      </c>
      <c r="C146" s="9" t="s">
        <v>215</v>
      </c>
      <c r="D146" s="10">
        <v>2</v>
      </c>
      <c r="E146" s="11">
        <f>[1]단가대비표!O101</f>
        <v>850000</v>
      </c>
      <c r="F146" s="11"/>
      <c r="G146" s="11"/>
      <c r="H146" s="11"/>
      <c r="I146" s="11"/>
      <c r="J146" s="11"/>
      <c r="K146" s="11"/>
      <c r="L146" s="11"/>
      <c r="M146" s="10"/>
      <c r="O146" t="str">
        <f t="shared" ref="O146:O151" si="152">"01"</f>
        <v>01</v>
      </c>
      <c r="P146" s="12" t="s">
        <v>17</v>
      </c>
      <c r="Q146">
        <v>1</v>
      </c>
      <c r="R146">
        <f t="shared" si="122"/>
        <v>0</v>
      </c>
      <c r="S146">
        <f t="shared" si="123"/>
        <v>0</v>
      </c>
      <c r="T146">
        <f t="shared" si="124"/>
        <v>0</v>
      </c>
      <c r="U146">
        <f t="shared" si="125"/>
        <v>0</v>
      </c>
      <c r="V146">
        <f t="shared" si="126"/>
        <v>0</v>
      </c>
      <c r="W146">
        <f t="shared" si="127"/>
        <v>0</v>
      </c>
      <c r="X146">
        <f t="shared" si="128"/>
        <v>0</v>
      </c>
      <c r="Y146">
        <f t="shared" si="129"/>
        <v>0</v>
      </c>
      <c r="Z146">
        <f t="shared" si="130"/>
        <v>0</v>
      </c>
      <c r="AA146">
        <f t="shared" si="131"/>
        <v>0</v>
      </c>
      <c r="AB146">
        <f t="shared" si="132"/>
        <v>0</v>
      </c>
      <c r="AC146">
        <f t="shared" si="133"/>
        <v>0</v>
      </c>
      <c r="AD146">
        <f t="shared" si="134"/>
        <v>0</v>
      </c>
      <c r="AE146">
        <f t="shared" si="135"/>
        <v>0</v>
      </c>
      <c r="AF146">
        <f t="shared" si="136"/>
        <v>0</v>
      </c>
      <c r="AG146">
        <f t="shared" si="137"/>
        <v>0</v>
      </c>
      <c r="AH146">
        <f t="shared" si="138"/>
        <v>0</v>
      </c>
      <c r="AI146">
        <f t="shared" si="139"/>
        <v>0</v>
      </c>
      <c r="AJ146">
        <f t="shared" si="140"/>
        <v>0</v>
      </c>
      <c r="AK146">
        <f t="shared" si="141"/>
        <v>0</v>
      </c>
      <c r="AL146">
        <f t="shared" si="142"/>
        <v>0</v>
      </c>
      <c r="AM146">
        <f t="shared" si="143"/>
        <v>0</v>
      </c>
      <c r="AN146">
        <f t="shared" si="144"/>
        <v>0</v>
      </c>
      <c r="AO146">
        <f t="shared" si="145"/>
        <v>0</v>
      </c>
      <c r="AP146">
        <f t="shared" si="146"/>
        <v>0</v>
      </c>
      <c r="AQ146">
        <f t="shared" si="147"/>
        <v>0</v>
      </c>
      <c r="AR146">
        <f t="shared" si="148"/>
        <v>0</v>
      </c>
      <c r="AS146">
        <f t="shared" si="149"/>
        <v>0</v>
      </c>
      <c r="AT146">
        <f t="shared" si="150"/>
        <v>0</v>
      </c>
      <c r="AU146">
        <f t="shared" si="151"/>
        <v>0</v>
      </c>
    </row>
    <row r="147" spans="1:50" ht="21" customHeight="1" x14ac:dyDescent="0.3">
      <c r="A147" s="8" t="s">
        <v>261</v>
      </c>
      <c r="B147" s="8" t="s">
        <v>262</v>
      </c>
      <c r="C147" s="9" t="s">
        <v>215</v>
      </c>
      <c r="D147" s="10">
        <v>2</v>
      </c>
      <c r="E147" s="11">
        <f>[1]단가대비표!O102</f>
        <v>1000000</v>
      </c>
      <c r="F147" s="11"/>
      <c r="G147" s="11"/>
      <c r="H147" s="11"/>
      <c r="I147" s="11"/>
      <c r="J147" s="11"/>
      <c r="K147" s="11"/>
      <c r="L147" s="11"/>
      <c r="M147" s="10"/>
      <c r="O147" t="str">
        <f t="shared" si="152"/>
        <v>01</v>
      </c>
      <c r="P147" s="12" t="s">
        <v>17</v>
      </c>
      <c r="Q147">
        <v>1</v>
      </c>
      <c r="R147">
        <f t="shared" si="122"/>
        <v>0</v>
      </c>
      <c r="S147">
        <f t="shared" si="123"/>
        <v>0</v>
      </c>
      <c r="T147">
        <f t="shared" si="124"/>
        <v>0</v>
      </c>
      <c r="U147">
        <f t="shared" si="125"/>
        <v>0</v>
      </c>
      <c r="V147">
        <f t="shared" si="126"/>
        <v>0</v>
      </c>
      <c r="W147">
        <f t="shared" si="127"/>
        <v>0</v>
      </c>
      <c r="X147">
        <f t="shared" si="128"/>
        <v>0</v>
      </c>
      <c r="Y147">
        <f t="shared" si="129"/>
        <v>0</v>
      </c>
      <c r="Z147">
        <f t="shared" si="130"/>
        <v>0</v>
      </c>
      <c r="AA147">
        <f t="shared" si="131"/>
        <v>0</v>
      </c>
      <c r="AB147">
        <f t="shared" si="132"/>
        <v>0</v>
      </c>
      <c r="AC147">
        <f t="shared" si="133"/>
        <v>0</v>
      </c>
      <c r="AD147">
        <f t="shared" si="134"/>
        <v>0</v>
      </c>
      <c r="AE147">
        <f t="shared" si="135"/>
        <v>0</v>
      </c>
      <c r="AF147">
        <f t="shared" si="136"/>
        <v>0</v>
      </c>
      <c r="AG147">
        <f t="shared" si="137"/>
        <v>0</v>
      </c>
      <c r="AH147">
        <f t="shared" si="138"/>
        <v>0</v>
      </c>
      <c r="AI147">
        <f t="shared" si="139"/>
        <v>0</v>
      </c>
      <c r="AJ147">
        <f t="shared" si="140"/>
        <v>0</v>
      </c>
      <c r="AK147">
        <f t="shared" si="141"/>
        <v>0</v>
      </c>
      <c r="AL147">
        <f t="shared" si="142"/>
        <v>0</v>
      </c>
      <c r="AM147">
        <f t="shared" si="143"/>
        <v>0</v>
      </c>
      <c r="AN147">
        <f t="shared" si="144"/>
        <v>0</v>
      </c>
      <c r="AO147">
        <f t="shared" si="145"/>
        <v>0</v>
      </c>
      <c r="AP147">
        <f t="shared" si="146"/>
        <v>0</v>
      </c>
      <c r="AQ147">
        <f t="shared" si="147"/>
        <v>0</v>
      </c>
      <c r="AR147">
        <f t="shared" si="148"/>
        <v>0</v>
      </c>
      <c r="AS147">
        <f t="shared" si="149"/>
        <v>0</v>
      </c>
      <c r="AT147">
        <f t="shared" si="150"/>
        <v>0</v>
      </c>
      <c r="AU147">
        <f t="shared" si="151"/>
        <v>0</v>
      </c>
    </row>
    <row r="148" spans="1:50" ht="21" customHeight="1" x14ac:dyDescent="0.3">
      <c r="A148" s="8" t="s">
        <v>263</v>
      </c>
      <c r="B148" s="8" t="s">
        <v>264</v>
      </c>
      <c r="C148" s="9" t="s">
        <v>215</v>
      </c>
      <c r="D148" s="10">
        <v>1</v>
      </c>
      <c r="E148" s="11">
        <f>[1]단가대비표!O103</f>
        <v>2000000</v>
      </c>
      <c r="F148" s="11"/>
      <c r="G148" s="11"/>
      <c r="H148" s="11"/>
      <c r="I148" s="11"/>
      <c r="J148" s="11"/>
      <c r="K148" s="11"/>
      <c r="L148" s="11"/>
      <c r="M148" s="10"/>
      <c r="O148" t="str">
        <f t="shared" si="152"/>
        <v>01</v>
      </c>
      <c r="P148" s="12" t="s">
        <v>17</v>
      </c>
      <c r="Q148">
        <v>1</v>
      </c>
      <c r="R148">
        <f t="shared" si="122"/>
        <v>0</v>
      </c>
      <c r="S148">
        <f t="shared" si="123"/>
        <v>0</v>
      </c>
      <c r="T148">
        <f t="shared" si="124"/>
        <v>0</v>
      </c>
      <c r="U148">
        <f t="shared" si="125"/>
        <v>0</v>
      </c>
      <c r="V148">
        <f t="shared" si="126"/>
        <v>0</v>
      </c>
      <c r="W148">
        <f t="shared" si="127"/>
        <v>0</v>
      </c>
      <c r="X148">
        <f t="shared" si="128"/>
        <v>0</v>
      </c>
      <c r="Y148">
        <f t="shared" si="129"/>
        <v>0</v>
      </c>
      <c r="Z148">
        <f t="shared" si="130"/>
        <v>0</v>
      </c>
      <c r="AA148">
        <f t="shared" si="131"/>
        <v>0</v>
      </c>
      <c r="AB148">
        <f t="shared" si="132"/>
        <v>0</v>
      </c>
      <c r="AC148">
        <f t="shared" si="133"/>
        <v>0</v>
      </c>
      <c r="AD148">
        <f t="shared" si="134"/>
        <v>0</v>
      </c>
      <c r="AE148">
        <f t="shared" si="135"/>
        <v>0</v>
      </c>
      <c r="AF148">
        <f t="shared" si="136"/>
        <v>0</v>
      </c>
      <c r="AG148">
        <f t="shared" si="137"/>
        <v>0</v>
      </c>
      <c r="AH148">
        <f t="shared" si="138"/>
        <v>0</v>
      </c>
      <c r="AI148">
        <f t="shared" si="139"/>
        <v>0</v>
      </c>
      <c r="AJ148">
        <f t="shared" si="140"/>
        <v>0</v>
      </c>
      <c r="AK148">
        <f t="shared" si="141"/>
        <v>0</v>
      </c>
      <c r="AL148">
        <f t="shared" si="142"/>
        <v>0</v>
      </c>
      <c r="AM148">
        <f t="shared" si="143"/>
        <v>0</v>
      </c>
      <c r="AN148">
        <f t="shared" si="144"/>
        <v>0</v>
      </c>
      <c r="AO148">
        <f t="shared" si="145"/>
        <v>0</v>
      </c>
      <c r="AP148">
        <f t="shared" si="146"/>
        <v>0</v>
      </c>
      <c r="AQ148">
        <f t="shared" si="147"/>
        <v>0</v>
      </c>
      <c r="AR148">
        <f t="shared" si="148"/>
        <v>0</v>
      </c>
      <c r="AS148">
        <f t="shared" si="149"/>
        <v>0</v>
      </c>
      <c r="AT148">
        <f t="shared" si="150"/>
        <v>0</v>
      </c>
      <c r="AU148">
        <f t="shared" si="151"/>
        <v>0</v>
      </c>
    </row>
    <row r="149" spans="1:50" ht="21" customHeight="1" x14ac:dyDescent="0.3">
      <c r="A149" s="8" t="s">
        <v>265</v>
      </c>
      <c r="B149" s="8" t="s">
        <v>266</v>
      </c>
      <c r="C149" s="9" t="s">
        <v>215</v>
      </c>
      <c r="D149" s="10">
        <v>2</v>
      </c>
      <c r="E149" s="11">
        <f>[1]단가대비표!O104</f>
        <v>680000</v>
      </c>
      <c r="F149" s="11"/>
      <c r="G149" s="11"/>
      <c r="H149" s="11"/>
      <c r="I149" s="11"/>
      <c r="J149" s="11"/>
      <c r="K149" s="11"/>
      <c r="L149" s="11"/>
      <c r="M149" s="10"/>
      <c r="O149" t="str">
        <f t="shared" si="152"/>
        <v>01</v>
      </c>
      <c r="P149" s="12" t="s">
        <v>17</v>
      </c>
      <c r="Q149">
        <v>1</v>
      </c>
      <c r="R149">
        <f t="shared" si="122"/>
        <v>0</v>
      </c>
      <c r="S149">
        <f t="shared" si="123"/>
        <v>0</v>
      </c>
      <c r="T149">
        <f t="shared" si="124"/>
        <v>0</v>
      </c>
      <c r="U149">
        <f t="shared" si="125"/>
        <v>0</v>
      </c>
      <c r="V149">
        <f t="shared" si="126"/>
        <v>0</v>
      </c>
      <c r="W149">
        <f t="shared" si="127"/>
        <v>0</v>
      </c>
      <c r="X149">
        <f t="shared" si="128"/>
        <v>0</v>
      </c>
      <c r="Y149">
        <f t="shared" si="129"/>
        <v>0</v>
      </c>
      <c r="Z149">
        <f t="shared" si="130"/>
        <v>0</v>
      </c>
      <c r="AA149">
        <f t="shared" si="131"/>
        <v>0</v>
      </c>
      <c r="AB149">
        <f t="shared" si="132"/>
        <v>0</v>
      </c>
      <c r="AC149">
        <f t="shared" si="133"/>
        <v>0</v>
      </c>
      <c r="AD149">
        <f t="shared" si="134"/>
        <v>0</v>
      </c>
      <c r="AE149">
        <f t="shared" si="135"/>
        <v>0</v>
      </c>
      <c r="AF149">
        <f t="shared" si="136"/>
        <v>0</v>
      </c>
      <c r="AG149">
        <f t="shared" si="137"/>
        <v>0</v>
      </c>
      <c r="AH149">
        <f t="shared" si="138"/>
        <v>0</v>
      </c>
      <c r="AI149">
        <f t="shared" si="139"/>
        <v>0</v>
      </c>
      <c r="AJ149">
        <f t="shared" si="140"/>
        <v>0</v>
      </c>
      <c r="AK149">
        <f t="shared" si="141"/>
        <v>0</v>
      </c>
      <c r="AL149">
        <f t="shared" si="142"/>
        <v>0</v>
      </c>
      <c r="AM149">
        <f t="shared" si="143"/>
        <v>0</v>
      </c>
      <c r="AN149">
        <f t="shared" si="144"/>
        <v>0</v>
      </c>
      <c r="AO149">
        <f t="shared" si="145"/>
        <v>0</v>
      </c>
      <c r="AP149">
        <f t="shared" si="146"/>
        <v>0</v>
      </c>
      <c r="AQ149">
        <f t="shared" si="147"/>
        <v>0</v>
      </c>
      <c r="AR149">
        <f t="shared" si="148"/>
        <v>0</v>
      </c>
      <c r="AS149">
        <f t="shared" si="149"/>
        <v>0</v>
      </c>
      <c r="AT149">
        <f t="shared" si="150"/>
        <v>0</v>
      </c>
      <c r="AU149">
        <f t="shared" si="151"/>
        <v>0</v>
      </c>
    </row>
    <row r="150" spans="1:50" ht="21" customHeight="1" x14ac:dyDescent="0.3">
      <c r="A150" s="8" t="s">
        <v>267</v>
      </c>
      <c r="B150" s="8" t="s">
        <v>268</v>
      </c>
      <c r="C150" s="9" t="s">
        <v>215</v>
      </c>
      <c r="D150" s="10">
        <v>1</v>
      </c>
      <c r="E150" s="11">
        <f>[1]단가대비표!O105</f>
        <v>4800000</v>
      </c>
      <c r="F150" s="11"/>
      <c r="G150" s="11"/>
      <c r="H150" s="11"/>
      <c r="I150" s="11"/>
      <c r="J150" s="11"/>
      <c r="K150" s="11"/>
      <c r="L150" s="11"/>
      <c r="M150" s="10"/>
      <c r="O150" t="str">
        <f t="shared" si="152"/>
        <v>01</v>
      </c>
      <c r="P150" s="12" t="s">
        <v>17</v>
      </c>
      <c r="Q150">
        <v>1</v>
      </c>
      <c r="R150">
        <f t="shared" si="122"/>
        <v>0</v>
      </c>
      <c r="S150">
        <f t="shared" si="123"/>
        <v>0</v>
      </c>
      <c r="T150">
        <f t="shared" si="124"/>
        <v>0</v>
      </c>
      <c r="U150">
        <f t="shared" si="125"/>
        <v>0</v>
      </c>
      <c r="V150">
        <f t="shared" si="126"/>
        <v>0</v>
      </c>
      <c r="W150">
        <f t="shared" si="127"/>
        <v>0</v>
      </c>
      <c r="X150">
        <f t="shared" si="128"/>
        <v>0</v>
      </c>
      <c r="Y150">
        <f t="shared" si="129"/>
        <v>0</v>
      </c>
      <c r="Z150">
        <f t="shared" si="130"/>
        <v>0</v>
      </c>
      <c r="AA150">
        <f t="shared" si="131"/>
        <v>0</v>
      </c>
      <c r="AB150">
        <f t="shared" si="132"/>
        <v>0</v>
      </c>
      <c r="AC150">
        <f t="shared" si="133"/>
        <v>0</v>
      </c>
      <c r="AD150">
        <f t="shared" si="134"/>
        <v>0</v>
      </c>
      <c r="AE150">
        <f t="shared" si="135"/>
        <v>0</v>
      </c>
      <c r="AF150">
        <f t="shared" si="136"/>
        <v>0</v>
      </c>
      <c r="AG150">
        <f t="shared" si="137"/>
        <v>0</v>
      </c>
      <c r="AH150">
        <f t="shared" si="138"/>
        <v>0</v>
      </c>
      <c r="AI150">
        <f t="shared" si="139"/>
        <v>0</v>
      </c>
      <c r="AJ150">
        <f t="shared" si="140"/>
        <v>0</v>
      </c>
      <c r="AK150">
        <f t="shared" si="141"/>
        <v>0</v>
      </c>
      <c r="AL150">
        <f t="shared" si="142"/>
        <v>0</v>
      </c>
      <c r="AM150">
        <f t="shared" si="143"/>
        <v>0</v>
      </c>
      <c r="AN150">
        <f t="shared" si="144"/>
        <v>0</v>
      </c>
      <c r="AO150">
        <f t="shared" si="145"/>
        <v>0</v>
      </c>
      <c r="AP150">
        <f t="shared" si="146"/>
        <v>0</v>
      </c>
      <c r="AQ150">
        <f t="shared" si="147"/>
        <v>0</v>
      </c>
      <c r="AR150">
        <f t="shared" si="148"/>
        <v>0</v>
      </c>
      <c r="AS150">
        <f t="shared" si="149"/>
        <v>0</v>
      </c>
      <c r="AT150">
        <f t="shared" si="150"/>
        <v>0</v>
      </c>
      <c r="AU150">
        <f t="shared" si="151"/>
        <v>0</v>
      </c>
    </row>
    <row r="151" spans="1:50" ht="21" customHeight="1" x14ac:dyDescent="0.3">
      <c r="A151" s="8" t="s">
        <v>267</v>
      </c>
      <c r="B151" s="8" t="s">
        <v>269</v>
      </c>
      <c r="C151" s="9" t="s">
        <v>215</v>
      </c>
      <c r="D151" s="10">
        <v>1</v>
      </c>
      <c r="E151" s="11">
        <f>[1]단가대비표!O106</f>
        <v>1902727</v>
      </c>
      <c r="F151" s="11"/>
      <c r="G151" s="11"/>
      <c r="H151" s="11"/>
      <c r="I151" s="11"/>
      <c r="J151" s="11"/>
      <c r="K151" s="11"/>
      <c r="L151" s="11"/>
      <c r="M151" s="10"/>
      <c r="O151" t="str">
        <f t="shared" si="152"/>
        <v>01</v>
      </c>
      <c r="P151" s="12" t="s">
        <v>17</v>
      </c>
      <c r="Q151">
        <v>1</v>
      </c>
      <c r="R151">
        <f t="shared" si="122"/>
        <v>0</v>
      </c>
      <c r="S151">
        <f t="shared" si="123"/>
        <v>0</v>
      </c>
      <c r="T151">
        <f t="shared" si="124"/>
        <v>0</v>
      </c>
      <c r="U151">
        <f t="shared" si="125"/>
        <v>0</v>
      </c>
      <c r="V151">
        <f t="shared" si="126"/>
        <v>0</v>
      </c>
      <c r="W151">
        <f t="shared" si="127"/>
        <v>0</v>
      </c>
      <c r="X151">
        <f t="shared" si="128"/>
        <v>0</v>
      </c>
      <c r="Y151">
        <f t="shared" si="129"/>
        <v>0</v>
      </c>
      <c r="Z151">
        <f t="shared" si="130"/>
        <v>0</v>
      </c>
      <c r="AA151">
        <f t="shared" si="131"/>
        <v>0</v>
      </c>
      <c r="AB151">
        <f t="shared" si="132"/>
        <v>0</v>
      </c>
      <c r="AC151">
        <f t="shared" si="133"/>
        <v>0</v>
      </c>
      <c r="AD151">
        <f t="shared" si="134"/>
        <v>0</v>
      </c>
      <c r="AE151">
        <f t="shared" si="135"/>
        <v>0</v>
      </c>
      <c r="AF151">
        <f t="shared" si="136"/>
        <v>0</v>
      </c>
      <c r="AG151">
        <f t="shared" si="137"/>
        <v>0</v>
      </c>
      <c r="AH151">
        <f t="shared" si="138"/>
        <v>0</v>
      </c>
      <c r="AI151">
        <f t="shared" si="139"/>
        <v>0</v>
      </c>
      <c r="AJ151">
        <f t="shared" si="140"/>
        <v>0</v>
      </c>
      <c r="AK151">
        <f t="shared" si="141"/>
        <v>0</v>
      </c>
      <c r="AL151">
        <f t="shared" si="142"/>
        <v>0</v>
      </c>
      <c r="AM151">
        <f t="shared" si="143"/>
        <v>0</v>
      </c>
      <c r="AN151">
        <f t="shared" si="144"/>
        <v>0</v>
      </c>
      <c r="AO151">
        <f t="shared" si="145"/>
        <v>0</v>
      </c>
      <c r="AP151">
        <f t="shared" si="146"/>
        <v>0</v>
      </c>
      <c r="AQ151">
        <f t="shared" si="147"/>
        <v>0</v>
      </c>
      <c r="AR151">
        <f t="shared" si="148"/>
        <v>0</v>
      </c>
      <c r="AS151">
        <f t="shared" si="149"/>
        <v>0</v>
      </c>
      <c r="AT151">
        <f t="shared" si="150"/>
        <v>0</v>
      </c>
      <c r="AU151">
        <f t="shared" si="151"/>
        <v>0</v>
      </c>
    </row>
    <row r="152" spans="1:50" ht="21" customHeight="1" x14ac:dyDescent="0.3">
      <c r="A152" s="8" t="s">
        <v>217</v>
      </c>
      <c r="B152" s="8" t="s">
        <v>270</v>
      </c>
      <c r="C152" s="9" t="s">
        <v>164</v>
      </c>
      <c r="D152" s="10">
        <v>1</v>
      </c>
      <c r="E152" s="11">
        <f>[1]일위대가목록!G96</f>
        <v>4255770</v>
      </c>
      <c r="F152" s="11"/>
      <c r="G152" s="11"/>
      <c r="H152" s="11"/>
      <c r="I152" s="11"/>
      <c r="J152" s="11"/>
      <c r="K152" s="11"/>
      <c r="L152" s="11"/>
      <c r="M152" s="9"/>
      <c r="O152" t="str">
        <f>""</f>
        <v/>
      </c>
      <c r="P152" s="12" t="s">
        <v>17</v>
      </c>
      <c r="Q152">
        <v>1</v>
      </c>
      <c r="R152">
        <f t="shared" si="122"/>
        <v>0</v>
      </c>
      <c r="S152">
        <f t="shared" si="123"/>
        <v>0</v>
      </c>
      <c r="T152">
        <f t="shared" si="124"/>
        <v>0</v>
      </c>
      <c r="U152">
        <f t="shared" si="125"/>
        <v>0</v>
      </c>
      <c r="V152">
        <f t="shared" si="126"/>
        <v>0</v>
      </c>
      <c r="W152">
        <f t="shared" si="127"/>
        <v>0</v>
      </c>
      <c r="X152">
        <f t="shared" si="128"/>
        <v>0</v>
      </c>
      <c r="Y152">
        <f t="shared" si="129"/>
        <v>0</v>
      </c>
      <c r="Z152">
        <f t="shared" si="130"/>
        <v>0</v>
      </c>
      <c r="AA152">
        <f t="shared" si="131"/>
        <v>0</v>
      </c>
      <c r="AB152">
        <f t="shared" si="132"/>
        <v>0</v>
      </c>
      <c r="AC152">
        <f t="shared" si="133"/>
        <v>0</v>
      </c>
      <c r="AD152">
        <f t="shared" si="134"/>
        <v>0</v>
      </c>
      <c r="AE152">
        <f t="shared" si="135"/>
        <v>0</v>
      </c>
      <c r="AF152">
        <f t="shared" si="136"/>
        <v>0</v>
      </c>
      <c r="AG152">
        <f t="shared" si="137"/>
        <v>0</v>
      </c>
      <c r="AH152">
        <f t="shared" si="138"/>
        <v>0</v>
      </c>
      <c r="AI152">
        <f t="shared" si="139"/>
        <v>0</v>
      </c>
      <c r="AJ152">
        <f t="shared" si="140"/>
        <v>0</v>
      </c>
      <c r="AK152">
        <f t="shared" si="141"/>
        <v>0</v>
      </c>
      <c r="AL152">
        <f t="shared" si="142"/>
        <v>0</v>
      </c>
      <c r="AM152">
        <f t="shared" si="143"/>
        <v>0</v>
      </c>
      <c r="AN152">
        <f t="shared" si="144"/>
        <v>0</v>
      </c>
      <c r="AO152">
        <f t="shared" si="145"/>
        <v>0</v>
      </c>
      <c r="AP152">
        <f t="shared" si="146"/>
        <v>0</v>
      </c>
      <c r="AQ152">
        <f t="shared" si="147"/>
        <v>0</v>
      </c>
      <c r="AR152">
        <f t="shared" si="148"/>
        <v>0</v>
      </c>
      <c r="AS152">
        <f t="shared" si="149"/>
        <v>0</v>
      </c>
      <c r="AT152">
        <f t="shared" si="150"/>
        <v>0</v>
      </c>
      <c r="AU152">
        <f t="shared" si="151"/>
        <v>0</v>
      </c>
    </row>
    <row r="153" spans="1:50" ht="21" customHeight="1" x14ac:dyDescent="0.3">
      <c r="A153" s="8" t="s">
        <v>217</v>
      </c>
      <c r="B153" s="8" t="s">
        <v>271</v>
      </c>
      <c r="C153" s="9" t="s">
        <v>164</v>
      </c>
      <c r="D153" s="10">
        <v>1</v>
      </c>
      <c r="E153" s="11">
        <f>[1]일위대가목록!G97</f>
        <v>1564299</v>
      </c>
      <c r="F153" s="11"/>
      <c r="G153" s="11"/>
      <c r="H153" s="11"/>
      <c r="I153" s="11"/>
      <c r="J153" s="11"/>
      <c r="K153" s="11"/>
      <c r="L153" s="11"/>
      <c r="M153" s="9"/>
      <c r="O153" t="str">
        <f>""</f>
        <v/>
      </c>
      <c r="P153" s="12" t="s">
        <v>17</v>
      </c>
      <c r="Q153">
        <v>1</v>
      </c>
      <c r="R153">
        <f t="shared" si="122"/>
        <v>0</v>
      </c>
      <c r="S153">
        <f t="shared" si="123"/>
        <v>0</v>
      </c>
      <c r="T153">
        <f t="shared" si="124"/>
        <v>0</v>
      </c>
      <c r="U153">
        <f t="shared" si="125"/>
        <v>0</v>
      </c>
      <c r="V153">
        <f t="shared" si="126"/>
        <v>0</v>
      </c>
      <c r="W153">
        <f t="shared" si="127"/>
        <v>0</v>
      </c>
      <c r="X153">
        <f t="shared" si="128"/>
        <v>0</v>
      </c>
      <c r="Y153">
        <f t="shared" si="129"/>
        <v>0</v>
      </c>
      <c r="Z153">
        <f t="shared" si="130"/>
        <v>0</v>
      </c>
      <c r="AA153">
        <f t="shared" si="131"/>
        <v>0</v>
      </c>
      <c r="AB153">
        <f t="shared" si="132"/>
        <v>0</v>
      </c>
      <c r="AC153">
        <f t="shared" si="133"/>
        <v>0</v>
      </c>
      <c r="AD153">
        <f t="shared" si="134"/>
        <v>0</v>
      </c>
      <c r="AE153">
        <f t="shared" si="135"/>
        <v>0</v>
      </c>
      <c r="AF153">
        <f t="shared" si="136"/>
        <v>0</v>
      </c>
      <c r="AG153">
        <f t="shared" si="137"/>
        <v>0</v>
      </c>
      <c r="AH153">
        <f t="shared" si="138"/>
        <v>0</v>
      </c>
      <c r="AI153">
        <f t="shared" si="139"/>
        <v>0</v>
      </c>
      <c r="AJ153">
        <f t="shared" si="140"/>
        <v>0</v>
      </c>
      <c r="AK153">
        <f t="shared" si="141"/>
        <v>0</v>
      </c>
      <c r="AL153">
        <f t="shared" si="142"/>
        <v>0</v>
      </c>
      <c r="AM153">
        <f t="shared" si="143"/>
        <v>0</v>
      </c>
      <c r="AN153">
        <f t="shared" si="144"/>
        <v>0</v>
      </c>
      <c r="AO153">
        <f t="shared" si="145"/>
        <v>0</v>
      </c>
      <c r="AP153">
        <f t="shared" si="146"/>
        <v>0</v>
      </c>
      <c r="AQ153">
        <f t="shared" si="147"/>
        <v>0</v>
      </c>
      <c r="AR153">
        <f t="shared" si="148"/>
        <v>0</v>
      </c>
      <c r="AS153">
        <f t="shared" si="149"/>
        <v>0</v>
      </c>
      <c r="AT153">
        <f t="shared" si="150"/>
        <v>0</v>
      </c>
      <c r="AU153">
        <f t="shared" si="151"/>
        <v>0</v>
      </c>
    </row>
    <row r="154" spans="1:50" ht="21" customHeight="1" x14ac:dyDescent="0.3">
      <c r="A154" s="8" t="s">
        <v>217</v>
      </c>
      <c r="B154" s="8" t="s">
        <v>272</v>
      </c>
      <c r="C154" s="9" t="s">
        <v>164</v>
      </c>
      <c r="D154" s="10">
        <v>1</v>
      </c>
      <c r="E154" s="11">
        <f>[1]일위대가목록!G98</f>
        <v>485195</v>
      </c>
      <c r="F154" s="11"/>
      <c r="G154" s="11"/>
      <c r="H154" s="11"/>
      <c r="I154" s="11"/>
      <c r="J154" s="11"/>
      <c r="K154" s="11"/>
      <c r="L154" s="11"/>
      <c r="M154" s="9"/>
      <c r="O154" t="str">
        <f>""</f>
        <v/>
      </c>
      <c r="P154" s="12" t="s">
        <v>17</v>
      </c>
      <c r="Q154">
        <v>1</v>
      </c>
      <c r="R154">
        <f t="shared" si="122"/>
        <v>0</v>
      </c>
      <c r="S154">
        <f t="shared" si="123"/>
        <v>0</v>
      </c>
      <c r="T154">
        <f t="shared" si="124"/>
        <v>0</v>
      </c>
      <c r="U154">
        <f t="shared" si="125"/>
        <v>0</v>
      </c>
      <c r="V154">
        <f t="shared" si="126"/>
        <v>0</v>
      </c>
      <c r="W154">
        <f t="shared" si="127"/>
        <v>0</v>
      </c>
      <c r="X154">
        <f t="shared" si="128"/>
        <v>0</v>
      </c>
      <c r="Y154">
        <f t="shared" si="129"/>
        <v>0</v>
      </c>
      <c r="Z154">
        <f t="shared" si="130"/>
        <v>0</v>
      </c>
      <c r="AA154">
        <f t="shared" si="131"/>
        <v>0</v>
      </c>
      <c r="AB154">
        <f t="shared" si="132"/>
        <v>0</v>
      </c>
      <c r="AC154">
        <f t="shared" si="133"/>
        <v>0</v>
      </c>
      <c r="AD154">
        <f t="shared" si="134"/>
        <v>0</v>
      </c>
      <c r="AE154">
        <f t="shared" si="135"/>
        <v>0</v>
      </c>
      <c r="AF154">
        <f t="shared" si="136"/>
        <v>0</v>
      </c>
      <c r="AG154">
        <f t="shared" si="137"/>
        <v>0</v>
      </c>
      <c r="AH154">
        <f t="shared" si="138"/>
        <v>0</v>
      </c>
      <c r="AI154">
        <f t="shared" si="139"/>
        <v>0</v>
      </c>
      <c r="AJ154">
        <f t="shared" si="140"/>
        <v>0</v>
      </c>
      <c r="AK154">
        <f t="shared" si="141"/>
        <v>0</v>
      </c>
      <c r="AL154">
        <f t="shared" si="142"/>
        <v>0</v>
      </c>
      <c r="AM154">
        <f t="shared" si="143"/>
        <v>0</v>
      </c>
      <c r="AN154">
        <f t="shared" si="144"/>
        <v>0</v>
      </c>
      <c r="AO154">
        <f t="shared" si="145"/>
        <v>0</v>
      </c>
      <c r="AP154">
        <f t="shared" si="146"/>
        <v>0</v>
      </c>
      <c r="AQ154">
        <f t="shared" si="147"/>
        <v>0</v>
      </c>
      <c r="AR154">
        <f t="shared" si="148"/>
        <v>0</v>
      </c>
      <c r="AS154">
        <f t="shared" si="149"/>
        <v>0</v>
      </c>
      <c r="AT154">
        <f t="shared" si="150"/>
        <v>0</v>
      </c>
      <c r="AU154">
        <f t="shared" si="151"/>
        <v>0</v>
      </c>
    </row>
    <row r="155" spans="1:50" ht="21" customHeight="1" x14ac:dyDescent="0.3">
      <c r="A155" s="13"/>
      <c r="B155" s="13"/>
      <c r="C155" s="10"/>
      <c r="D155" s="10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50" ht="21" customHeight="1" x14ac:dyDescent="0.3">
      <c r="A156" s="14" t="s">
        <v>63</v>
      </c>
      <c r="B156" s="15"/>
      <c r="C156" s="16"/>
      <c r="D156" s="16"/>
      <c r="E156" s="17"/>
      <c r="F156" s="17">
        <f>ROUNDDOWN(SUMIF(Q116:Q155, "1", F116:F155), 0)</f>
        <v>0</v>
      </c>
      <c r="G156" s="17"/>
      <c r="H156" s="17">
        <f>ROUNDDOWN(SUMIF(Q116:Q155, "1", H116:H155), 0)</f>
        <v>0</v>
      </c>
      <c r="I156" s="17"/>
      <c r="J156" s="17">
        <f>ROUNDDOWN(SUMIF(Q116:Q155, "1", J116:J155), 0)</f>
        <v>0</v>
      </c>
      <c r="K156" s="17"/>
      <c r="L156" s="17">
        <f>F156+H156+J156</f>
        <v>0</v>
      </c>
      <c r="M156" s="16"/>
      <c r="R156">
        <f>ROUNDDOWN(SUM(R116:R154), 0)</f>
        <v>0</v>
      </c>
      <c r="S156">
        <f>ROUNDDOWN(SUM(S116:S154), 0)</f>
        <v>0</v>
      </c>
      <c r="T156">
        <f>ROUNDDOWN(SUM(T116:T154), 0)</f>
        <v>0</v>
      </c>
      <c r="U156">
        <f>ROUNDDOWN(SUM(U116:U154), 0)</f>
        <v>0</v>
      </c>
      <c r="V156">
        <f>ROUNDDOWN(SUM(V116:V154), 0)</f>
        <v>0</v>
      </c>
      <c r="W156">
        <f>ROUNDDOWN(SUM(W116:W154), 0)</f>
        <v>0</v>
      </c>
      <c r="X156">
        <f>ROUNDDOWN(SUM(X116:X154), 0)</f>
        <v>0</v>
      </c>
      <c r="Y156">
        <f>ROUNDDOWN(SUM(Y116:Y154), 0)</f>
        <v>0</v>
      </c>
      <c r="Z156">
        <f>ROUNDDOWN(SUM(Z116:Z154), 0)</f>
        <v>0</v>
      </c>
      <c r="AA156">
        <f>ROUNDDOWN(SUM(AA116:AA154), 0)</f>
        <v>0</v>
      </c>
      <c r="AB156">
        <f>ROUNDDOWN(SUM(AB116:AB154), 0)</f>
        <v>0</v>
      </c>
      <c r="AC156">
        <f>ROUNDDOWN(SUM(AC116:AC154), 0)</f>
        <v>0</v>
      </c>
      <c r="AD156">
        <f>ROUNDDOWN(SUM(AD116:AD154), 0)</f>
        <v>0</v>
      </c>
      <c r="AE156">
        <f>ROUNDDOWN(SUM(AE116:AE154), 0)</f>
        <v>0</v>
      </c>
      <c r="AF156">
        <f>ROUNDDOWN(SUM(AF116:AF154), 0)</f>
        <v>0</v>
      </c>
      <c r="AG156">
        <f>ROUNDDOWN(SUM(AG116:AG154), 0)</f>
        <v>0</v>
      </c>
      <c r="AH156">
        <f>ROUNDDOWN(SUM(AH116:AH154), 0)</f>
        <v>0</v>
      </c>
      <c r="AI156">
        <f>ROUNDDOWN(SUM(AI116:AI154), 0)</f>
        <v>0</v>
      </c>
      <c r="AJ156">
        <f>ROUNDDOWN(SUM(AJ116:AJ154), 0)</f>
        <v>0</v>
      </c>
      <c r="AK156">
        <f>ROUNDDOWN(SUM(AK116:AK154), 0)</f>
        <v>0</v>
      </c>
      <c r="AL156">
        <f>ROUNDDOWN(SUM(AL116:AL154), 0)</f>
        <v>0</v>
      </c>
      <c r="AM156">
        <f>ROUNDDOWN(SUM(AM116:AM154), 0)</f>
        <v>0</v>
      </c>
      <c r="AN156">
        <f>ROUNDDOWN(SUM(AN116:AN154), 0)</f>
        <v>0</v>
      </c>
      <c r="AO156">
        <f>ROUNDDOWN(SUM(AO116:AO154), 0)</f>
        <v>0</v>
      </c>
      <c r="AP156">
        <f>ROUNDDOWN(SUM(AP116:AP154), 0)</f>
        <v>0</v>
      </c>
      <c r="AQ156">
        <f>ROUNDDOWN(SUM(AQ116:AQ154), 0)</f>
        <v>0</v>
      </c>
      <c r="AR156">
        <f>ROUNDDOWN(SUM(AR116:AR154), 0)</f>
        <v>0</v>
      </c>
      <c r="AS156">
        <f>ROUNDDOWN(SUM(AS116:AS154), 0)</f>
        <v>0</v>
      </c>
      <c r="AT156">
        <f>ROUNDDOWN(SUM(AT116:AT154), 0)</f>
        <v>0</v>
      </c>
      <c r="AU156">
        <f>ROUNDDOWN(SUM(AU116:AU154), 0)</f>
        <v>0</v>
      </c>
      <c r="AV156">
        <f>ROUNDDOWN(SUM(AV116:AV154), 0)</f>
        <v>0</v>
      </c>
      <c r="AW156">
        <f>ROUNDDOWN(SUM(AW116:AW154), 0)</f>
        <v>0</v>
      </c>
      <c r="AX156">
        <f>ROUNDDOWN(SUM(AX116:AX154), 0)</f>
        <v>0</v>
      </c>
    </row>
    <row r="157" spans="1:50" ht="21" hidden="1" customHeight="1" x14ac:dyDescent="0.3">
      <c r="A157" s="6" t="s">
        <v>273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50" ht="21" hidden="1" customHeight="1" x14ac:dyDescent="0.3">
      <c r="A158" s="8" t="s">
        <v>274</v>
      </c>
      <c r="B158" s="8"/>
      <c r="C158" s="9"/>
      <c r="D158" s="10"/>
      <c r="E158" s="11">
        <f>[1]일위대가목록!G99</f>
        <v>0</v>
      </c>
      <c r="F158" s="11">
        <f>ROUNDDOWN(D158*E158, 0)</f>
        <v>0</v>
      </c>
      <c r="G158" s="11">
        <f>[1]일위대가목록!I99</f>
        <v>0</v>
      </c>
      <c r="H158" s="11">
        <f>ROUNDDOWN(D158*G158, 0)</f>
        <v>0</v>
      </c>
      <c r="I158" s="11"/>
      <c r="J158" s="11">
        <f>ROUNDDOWN(D158*I158, 0)</f>
        <v>0</v>
      </c>
      <c r="K158" s="11">
        <f t="shared" ref="K158:L161" si="153">E158+G158+I158</f>
        <v>0</v>
      </c>
      <c r="L158" s="11">
        <f t="shared" si="153"/>
        <v>0</v>
      </c>
      <c r="M158" s="9" t="s">
        <v>275</v>
      </c>
      <c r="O158" t="str">
        <f>""</f>
        <v/>
      </c>
      <c r="P158" t="s">
        <v>32</v>
      </c>
      <c r="Q158">
        <v>1</v>
      </c>
      <c r="R158">
        <f>IF(P158="기계경비", J158, 0)</f>
        <v>0</v>
      </c>
      <c r="S158">
        <f>IF(P158="운반비", J158, 0)</f>
        <v>0</v>
      </c>
      <c r="T158">
        <f>IF(P158="작업부산물", F158, 0)</f>
        <v>0</v>
      </c>
      <c r="U158">
        <f>IF(P158="관급", F158, 0)</f>
        <v>0</v>
      </c>
      <c r="V158">
        <f>IF(P158="외주비", J158, 0)</f>
        <v>0</v>
      </c>
      <c r="W158">
        <f>IF(P158="장비비", J158, 0)</f>
        <v>0</v>
      </c>
      <c r="X158">
        <f>IF(P158="폐기물처리비", L158, 0)</f>
        <v>0</v>
      </c>
      <c r="Y158">
        <f>IF(P158="가설비", J158, 0)</f>
        <v>0</v>
      </c>
      <c r="Z158">
        <f>IF(P158="잡비제외분", F158, 0)</f>
        <v>0</v>
      </c>
      <c r="AA158">
        <f>IF(P158="사급자재대", L158, 0)</f>
        <v>0</v>
      </c>
      <c r="AB158">
        <f>IF(P158="관급자재대", L158, 0)</f>
        <v>0</v>
      </c>
      <c r="AC158">
        <f>IF(P158="폐기물상차비", L158, 0)</f>
        <v>0</v>
      </c>
      <c r="AD158">
        <f>IF(P158="고철처리비", L158, 0)</f>
        <v>0</v>
      </c>
      <c r="AE158">
        <f>IF(P158="도급자시공관급자재대", L158, 0)</f>
        <v>0</v>
      </c>
      <c r="AF158">
        <f>IF(P158="안전관리비", L158, 0)</f>
        <v>0</v>
      </c>
      <c r="AG158">
        <f>IF(P158="품질관리비", L158, 0)</f>
        <v>0</v>
      </c>
      <c r="AH158">
        <f>IF(P158="건설폐기물상차비", L158, 0)</f>
        <v>0</v>
      </c>
      <c r="AI158">
        <f>IF(P158="사용자항목7", L158, 0)</f>
        <v>0</v>
      </c>
      <c r="AJ158">
        <f>IF(P158="관급자시공관급자재대", L158, 0)</f>
        <v>0</v>
      </c>
      <c r="AK158">
        <f>IF(P158="사용자항목9", L158, 0)</f>
        <v>0</v>
      </c>
      <c r="AL158">
        <f>IF(P158="사용자항목10", L158, 0)</f>
        <v>0</v>
      </c>
      <c r="AM158">
        <f>IF(P158="사용자항목11", L158, 0)</f>
        <v>0</v>
      </c>
      <c r="AN158">
        <f>IF(P158="사용자항목12", L158, 0)</f>
        <v>0</v>
      </c>
      <c r="AO158">
        <f>IF(P158="사용자항목13", L158, 0)</f>
        <v>0</v>
      </c>
      <c r="AP158">
        <f>IF(P158="사용자항목14", L158, 0)</f>
        <v>0</v>
      </c>
      <c r="AQ158">
        <f>IF(P158="사용자항목15", L158, 0)</f>
        <v>0</v>
      </c>
      <c r="AR158">
        <f>IF(P158="사용자항목16", L158, 0)</f>
        <v>0</v>
      </c>
      <c r="AS158">
        <f>IF(P158="사용자항목17", L158, 0)</f>
        <v>0</v>
      </c>
      <c r="AT158">
        <f>IF(P158="사용자항목18", L158, 0)</f>
        <v>0</v>
      </c>
      <c r="AU158">
        <f>IF(P158="사용자항목19", L158, 0)</f>
        <v>0</v>
      </c>
    </row>
    <row r="159" spans="1:50" ht="21" hidden="1" customHeight="1" x14ac:dyDescent="0.3">
      <c r="A159" s="8"/>
      <c r="B159" s="8"/>
      <c r="C159" s="9"/>
      <c r="D159" s="10"/>
      <c r="E159" s="11">
        <v>0</v>
      </c>
      <c r="F159" s="11">
        <f>ROUNDDOWN(D159*E159, 0)</f>
        <v>0</v>
      </c>
      <c r="G159" s="11">
        <v>0</v>
      </c>
      <c r="H159" s="11">
        <f>ROUNDDOWN(D159*G159, 0)</f>
        <v>0</v>
      </c>
      <c r="I159" s="11"/>
      <c r="J159" s="11">
        <f>ROUNDDOWN(D159*I159, 0)</f>
        <v>0</v>
      </c>
      <c r="K159" s="11">
        <f t="shared" si="153"/>
        <v>0</v>
      </c>
      <c r="L159" s="11">
        <f t="shared" si="153"/>
        <v>0</v>
      </c>
      <c r="M159" s="10"/>
      <c r="O159" t="str">
        <f>"03"</f>
        <v>03</v>
      </c>
      <c r="P159" t="s">
        <v>32</v>
      </c>
      <c r="Q159">
        <v>1</v>
      </c>
      <c r="R159">
        <f>IF(P159="기계경비", J159, 0)</f>
        <v>0</v>
      </c>
      <c r="S159">
        <f>IF(P159="운반비", J159, 0)</f>
        <v>0</v>
      </c>
      <c r="T159">
        <f>IF(P159="작업부산물", F159, 0)</f>
        <v>0</v>
      </c>
      <c r="U159">
        <f>IF(P159="관급", F159, 0)</f>
        <v>0</v>
      </c>
      <c r="V159">
        <f>IF(P159="외주비", J159, 0)</f>
        <v>0</v>
      </c>
      <c r="W159">
        <f>IF(P159="장비비", J159, 0)</f>
        <v>0</v>
      </c>
      <c r="X159">
        <f>IF(P159="폐기물처리비", L159, 0)</f>
        <v>0</v>
      </c>
      <c r="Y159">
        <f>IF(P159="가설비", J159, 0)</f>
        <v>0</v>
      </c>
      <c r="Z159">
        <f>IF(P159="잡비제외분", F159, 0)</f>
        <v>0</v>
      </c>
      <c r="AA159">
        <f>IF(P159="사급자재대", L159, 0)</f>
        <v>0</v>
      </c>
      <c r="AB159">
        <f>IF(P159="관급자재대", L159, 0)</f>
        <v>0</v>
      </c>
      <c r="AC159">
        <f>IF(P159="폐기물상차비", L159, 0)</f>
        <v>0</v>
      </c>
      <c r="AD159">
        <f>IF(P159="고철처리비", L159, 0)</f>
        <v>0</v>
      </c>
      <c r="AE159">
        <f>IF(P159="도급자시공관급자재대", L159, 0)</f>
        <v>0</v>
      </c>
      <c r="AF159">
        <f>IF(P159="안전관리비", L159, 0)</f>
        <v>0</v>
      </c>
      <c r="AG159">
        <f>IF(P159="품질관리비", L159, 0)</f>
        <v>0</v>
      </c>
      <c r="AH159">
        <f>IF(P159="건설폐기물상차비", L159, 0)</f>
        <v>0</v>
      </c>
      <c r="AI159">
        <f>IF(P159="사용자항목7", L159, 0)</f>
        <v>0</v>
      </c>
      <c r="AJ159">
        <f>IF(P159="관급자시공관급자재대", L159, 0)</f>
        <v>0</v>
      </c>
      <c r="AK159">
        <f>IF(P159="사용자항목9", L159, 0)</f>
        <v>0</v>
      </c>
      <c r="AL159">
        <f>IF(P159="사용자항목10", L159, 0)</f>
        <v>0</v>
      </c>
      <c r="AM159">
        <f>IF(P159="사용자항목11", L159, 0)</f>
        <v>0</v>
      </c>
      <c r="AN159">
        <f>IF(P159="사용자항목12", L159, 0)</f>
        <v>0</v>
      </c>
      <c r="AO159">
        <f>IF(P159="사용자항목13", L159, 0)</f>
        <v>0</v>
      </c>
      <c r="AP159">
        <f>IF(P159="사용자항목14", L159, 0)</f>
        <v>0</v>
      </c>
      <c r="AQ159">
        <f>IF(P159="사용자항목15", L159, 0)</f>
        <v>0</v>
      </c>
      <c r="AR159">
        <f>IF(P159="사용자항목16", L159, 0)</f>
        <v>0</v>
      </c>
      <c r="AS159">
        <f>IF(P159="사용자항목17", L159, 0)</f>
        <v>0</v>
      </c>
      <c r="AT159">
        <f>IF(P159="사용자항목18", L159, 0)</f>
        <v>0</v>
      </c>
      <c r="AU159">
        <f>IF(P159="사용자항목19", L159, 0)</f>
        <v>0</v>
      </c>
    </row>
    <row r="160" spans="1:50" ht="21" hidden="1" customHeight="1" x14ac:dyDescent="0.3">
      <c r="A160" s="8"/>
      <c r="B160" s="8"/>
      <c r="C160" s="9"/>
      <c r="D160" s="10"/>
      <c r="E160" s="11">
        <v>0</v>
      </c>
      <c r="F160" s="11">
        <f>ROUNDDOWN(D160*E160, 0)</f>
        <v>0</v>
      </c>
      <c r="G160" s="11">
        <v>0</v>
      </c>
      <c r="H160" s="11">
        <f>ROUNDDOWN(D160*G160, 0)</f>
        <v>0</v>
      </c>
      <c r="I160" s="11"/>
      <c r="J160" s="11">
        <f>ROUNDDOWN(D160*I160, 0)</f>
        <v>0</v>
      </c>
      <c r="K160" s="11">
        <f t="shared" si="153"/>
        <v>0</v>
      </c>
      <c r="L160" s="11">
        <f t="shared" si="153"/>
        <v>0</v>
      </c>
      <c r="M160" s="10"/>
      <c r="O160" t="str">
        <f>"03"</f>
        <v>03</v>
      </c>
      <c r="P160" t="s">
        <v>32</v>
      </c>
      <c r="Q160">
        <v>1</v>
      </c>
      <c r="R160">
        <f>IF(P160="기계경비", J160, 0)</f>
        <v>0</v>
      </c>
      <c r="S160">
        <f>IF(P160="운반비", J160, 0)</f>
        <v>0</v>
      </c>
      <c r="T160">
        <f>IF(P160="작업부산물", F160, 0)</f>
        <v>0</v>
      </c>
      <c r="U160">
        <f>IF(P160="관급", F160, 0)</f>
        <v>0</v>
      </c>
      <c r="V160">
        <f>IF(P160="외주비", J160, 0)</f>
        <v>0</v>
      </c>
      <c r="W160">
        <f>IF(P160="장비비", J160, 0)</f>
        <v>0</v>
      </c>
      <c r="X160">
        <f>IF(P160="폐기물처리비", L160, 0)</f>
        <v>0</v>
      </c>
      <c r="Y160">
        <f>IF(P160="가설비", J160, 0)</f>
        <v>0</v>
      </c>
      <c r="Z160">
        <f>IF(P160="잡비제외분", F160, 0)</f>
        <v>0</v>
      </c>
      <c r="AA160">
        <f>IF(P160="사급자재대", L160, 0)</f>
        <v>0</v>
      </c>
      <c r="AB160">
        <f>IF(P160="관급자재대", L160, 0)</f>
        <v>0</v>
      </c>
      <c r="AC160">
        <f>IF(P160="폐기물상차비", L160, 0)</f>
        <v>0</v>
      </c>
      <c r="AD160">
        <f>IF(P160="고철처리비", L160, 0)</f>
        <v>0</v>
      </c>
      <c r="AE160">
        <f>IF(P160="도급자시공관급자재대", L160, 0)</f>
        <v>0</v>
      </c>
      <c r="AF160">
        <f>IF(P160="안전관리비", L160, 0)</f>
        <v>0</v>
      </c>
      <c r="AG160">
        <f>IF(P160="품질관리비", L160, 0)</f>
        <v>0</v>
      </c>
      <c r="AH160">
        <f>IF(P160="건설폐기물상차비", L160, 0)</f>
        <v>0</v>
      </c>
      <c r="AI160">
        <f>IF(P160="사용자항목7", L160, 0)</f>
        <v>0</v>
      </c>
      <c r="AJ160">
        <f>IF(P160="관급자시공관급자재대", L160, 0)</f>
        <v>0</v>
      </c>
      <c r="AK160">
        <f>IF(P160="사용자항목9", L160, 0)</f>
        <v>0</v>
      </c>
      <c r="AL160">
        <f>IF(P160="사용자항목10", L160, 0)</f>
        <v>0</v>
      </c>
      <c r="AM160">
        <f>IF(P160="사용자항목11", L160, 0)</f>
        <v>0</v>
      </c>
      <c r="AN160">
        <f>IF(P160="사용자항목12", L160, 0)</f>
        <v>0</v>
      </c>
      <c r="AO160">
        <f>IF(P160="사용자항목13", L160, 0)</f>
        <v>0</v>
      </c>
      <c r="AP160">
        <f>IF(P160="사용자항목14", L160, 0)</f>
        <v>0</v>
      </c>
      <c r="AQ160">
        <f>IF(P160="사용자항목15", L160, 0)</f>
        <v>0</v>
      </c>
      <c r="AR160">
        <f>IF(P160="사용자항목16", L160, 0)</f>
        <v>0</v>
      </c>
      <c r="AS160">
        <f>IF(P160="사용자항목17", L160, 0)</f>
        <v>0</v>
      </c>
      <c r="AT160">
        <f>IF(P160="사용자항목18", L160, 0)</f>
        <v>0</v>
      </c>
      <c r="AU160">
        <f>IF(P160="사용자항목19", L160, 0)</f>
        <v>0</v>
      </c>
    </row>
    <row r="161" spans="1:50" ht="21" hidden="1" customHeight="1" x14ac:dyDescent="0.3">
      <c r="A161" s="8"/>
      <c r="B161" s="8"/>
      <c r="C161" s="9"/>
      <c r="D161" s="10"/>
      <c r="E161" s="11">
        <v>0</v>
      </c>
      <c r="F161" s="11">
        <f>ROUNDDOWN(D161*E161, 0)</f>
        <v>0</v>
      </c>
      <c r="G161" s="11">
        <v>0</v>
      </c>
      <c r="H161" s="11">
        <f>ROUNDDOWN(D161*G161, 0)</f>
        <v>0</v>
      </c>
      <c r="I161" s="11"/>
      <c r="J161" s="11">
        <f>ROUNDDOWN(D161*I161, 0)</f>
        <v>0</v>
      </c>
      <c r="K161" s="11">
        <f t="shared" si="153"/>
        <v>0</v>
      </c>
      <c r="L161" s="11">
        <f t="shared" si="153"/>
        <v>0</v>
      </c>
      <c r="M161" s="10"/>
      <c r="O161" t="str">
        <f>"03"</f>
        <v>03</v>
      </c>
      <c r="P161" t="s">
        <v>32</v>
      </c>
      <c r="Q161">
        <v>1</v>
      </c>
      <c r="R161">
        <f>IF(P161="기계경비", J161, 0)</f>
        <v>0</v>
      </c>
      <c r="S161">
        <f>IF(P161="운반비", J161, 0)</f>
        <v>0</v>
      </c>
      <c r="T161">
        <f>IF(P161="작업부산물", F161, 0)</f>
        <v>0</v>
      </c>
      <c r="U161">
        <f>IF(P161="관급", F161, 0)</f>
        <v>0</v>
      </c>
      <c r="V161">
        <f>IF(P161="외주비", J161, 0)</f>
        <v>0</v>
      </c>
      <c r="W161">
        <f>IF(P161="장비비", J161, 0)</f>
        <v>0</v>
      </c>
      <c r="X161">
        <f>IF(P161="폐기물처리비", L161, 0)</f>
        <v>0</v>
      </c>
      <c r="Y161">
        <f>IF(P161="가설비", J161, 0)</f>
        <v>0</v>
      </c>
      <c r="Z161">
        <f>IF(P161="잡비제외분", F161, 0)</f>
        <v>0</v>
      </c>
      <c r="AA161">
        <f>IF(P161="사급자재대", L161, 0)</f>
        <v>0</v>
      </c>
      <c r="AB161">
        <f>IF(P161="관급자재대", L161, 0)</f>
        <v>0</v>
      </c>
      <c r="AC161">
        <f>IF(P161="폐기물상차비", L161, 0)</f>
        <v>0</v>
      </c>
      <c r="AD161">
        <f>IF(P161="고철처리비", L161, 0)</f>
        <v>0</v>
      </c>
      <c r="AE161">
        <f>IF(P161="도급자시공관급자재대", L161, 0)</f>
        <v>0</v>
      </c>
      <c r="AF161">
        <f>IF(P161="안전관리비", L161, 0)</f>
        <v>0</v>
      </c>
      <c r="AG161">
        <f>IF(P161="품질관리비", L161, 0)</f>
        <v>0</v>
      </c>
      <c r="AH161">
        <f>IF(P161="건설폐기물상차비", L161, 0)</f>
        <v>0</v>
      </c>
      <c r="AI161">
        <f>IF(P161="사용자항목7", L161, 0)</f>
        <v>0</v>
      </c>
      <c r="AJ161">
        <f>IF(P161="관급자시공관급자재대", L161, 0)</f>
        <v>0</v>
      </c>
      <c r="AK161">
        <f>IF(P161="사용자항목9", L161, 0)</f>
        <v>0</v>
      </c>
      <c r="AL161">
        <f>IF(P161="사용자항목10", L161, 0)</f>
        <v>0</v>
      </c>
      <c r="AM161">
        <f>IF(P161="사용자항목11", L161, 0)</f>
        <v>0</v>
      </c>
      <c r="AN161">
        <f>IF(P161="사용자항목12", L161, 0)</f>
        <v>0</v>
      </c>
      <c r="AO161">
        <f>IF(P161="사용자항목13", L161, 0)</f>
        <v>0</v>
      </c>
      <c r="AP161">
        <f>IF(P161="사용자항목14", L161, 0)</f>
        <v>0</v>
      </c>
      <c r="AQ161">
        <f>IF(P161="사용자항목15", L161, 0)</f>
        <v>0</v>
      </c>
      <c r="AR161">
        <f>IF(P161="사용자항목16", L161, 0)</f>
        <v>0</v>
      </c>
      <c r="AS161">
        <f>IF(P161="사용자항목17", L161, 0)</f>
        <v>0</v>
      </c>
      <c r="AT161">
        <f>IF(P161="사용자항목18", L161, 0)</f>
        <v>0</v>
      </c>
      <c r="AU161">
        <f>IF(P161="사용자항목19", L161, 0)</f>
        <v>0</v>
      </c>
    </row>
    <row r="162" spans="1:50" ht="21" hidden="1" customHeight="1" x14ac:dyDescent="0.3">
      <c r="A162" s="13"/>
      <c r="B162" s="13"/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50" ht="21" hidden="1" customHeight="1" x14ac:dyDescent="0.3">
      <c r="A163" s="13"/>
      <c r="B163" s="13"/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50" ht="21" hidden="1" customHeight="1" x14ac:dyDescent="0.3">
      <c r="A164" s="13"/>
      <c r="B164" s="13"/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0"/>
    </row>
    <row r="165" spans="1:50" ht="21" hidden="1" customHeight="1" x14ac:dyDescent="0.3">
      <c r="A165" s="13"/>
      <c r="B165" s="13"/>
      <c r="C165" s="10"/>
      <c r="D165" s="10"/>
      <c r="E165" s="11"/>
      <c r="F165" s="11"/>
      <c r="G165" s="11"/>
      <c r="H165" s="11"/>
      <c r="I165" s="11"/>
      <c r="J165" s="11"/>
      <c r="K165" s="11"/>
      <c r="L165" s="11"/>
      <c r="M165" s="10"/>
    </row>
    <row r="166" spans="1:50" ht="21" hidden="1" customHeight="1" x14ac:dyDescent="0.3">
      <c r="A166" s="13"/>
      <c r="B166" s="13"/>
      <c r="C166" s="10"/>
      <c r="D166" s="10"/>
      <c r="E166" s="11"/>
      <c r="F166" s="11"/>
      <c r="G166" s="11"/>
      <c r="H166" s="11"/>
      <c r="I166" s="11"/>
      <c r="J166" s="11"/>
      <c r="K166" s="11"/>
      <c r="L166" s="11"/>
      <c r="M166" s="10"/>
    </row>
    <row r="167" spans="1:50" ht="21" hidden="1" customHeight="1" x14ac:dyDescent="0.3">
      <c r="A167" s="13"/>
      <c r="B167" s="13"/>
      <c r="C167" s="10"/>
      <c r="D167" s="10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50" ht="21" hidden="1" customHeight="1" x14ac:dyDescent="0.3">
      <c r="A168" s="13"/>
      <c r="B168" s="13"/>
      <c r="C168" s="10"/>
      <c r="D168" s="10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50" ht="21" hidden="1" customHeight="1" x14ac:dyDescent="0.3">
      <c r="A169" s="13"/>
      <c r="B169" s="13"/>
      <c r="C169" s="10"/>
      <c r="D169" s="10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50" ht="21" hidden="1" customHeight="1" x14ac:dyDescent="0.3">
      <c r="A170" s="13"/>
      <c r="B170" s="13"/>
      <c r="C170" s="10"/>
      <c r="D170" s="10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50" ht="21" hidden="1" customHeight="1" x14ac:dyDescent="0.3">
      <c r="A171" s="13"/>
      <c r="B171" s="13"/>
      <c r="C171" s="10"/>
      <c r="D171" s="10"/>
      <c r="E171" s="11"/>
      <c r="F171" s="11"/>
      <c r="G171" s="11"/>
      <c r="H171" s="11"/>
      <c r="I171" s="11"/>
      <c r="J171" s="11"/>
      <c r="K171" s="11"/>
      <c r="L171" s="11"/>
      <c r="M171" s="10"/>
    </row>
    <row r="172" spans="1:50" ht="21" hidden="1" customHeight="1" x14ac:dyDescent="0.3">
      <c r="A172" s="13"/>
      <c r="B172" s="13"/>
      <c r="C172" s="10"/>
      <c r="D172" s="10"/>
      <c r="E172" s="11"/>
      <c r="F172" s="11"/>
      <c r="G172" s="11"/>
      <c r="H172" s="11"/>
      <c r="I172" s="11"/>
      <c r="J172" s="11"/>
      <c r="K172" s="11"/>
      <c r="L172" s="11"/>
      <c r="M172" s="10"/>
    </row>
    <row r="173" spans="1:50" ht="21" hidden="1" customHeight="1" x14ac:dyDescent="0.3">
      <c r="A173" s="13"/>
      <c r="B173" s="13"/>
      <c r="C173" s="10"/>
      <c r="D173" s="10"/>
      <c r="E173" s="11"/>
      <c r="F173" s="11"/>
      <c r="G173" s="11"/>
      <c r="H173" s="11"/>
      <c r="I173" s="11"/>
      <c r="J173" s="11"/>
      <c r="K173" s="11"/>
      <c r="L173" s="11"/>
      <c r="M173" s="10"/>
    </row>
    <row r="174" spans="1:50" ht="21" hidden="1" customHeight="1" x14ac:dyDescent="0.3">
      <c r="A174" s="13"/>
      <c r="B174" s="13"/>
      <c r="C174" s="10"/>
      <c r="D174" s="10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50" ht="21" hidden="1" customHeight="1" x14ac:dyDescent="0.3">
      <c r="A175" s="13"/>
      <c r="B175" s="13"/>
      <c r="C175" s="10"/>
      <c r="D175" s="10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50" ht="21" hidden="1" customHeight="1" x14ac:dyDescent="0.3">
      <c r="A176" s="14" t="s">
        <v>63</v>
      </c>
      <c r="B176" s="15"/>
      <c r="C176" s="16"/>
      <c r="D176" s="16"/>
      <c r="E176" s="17"/>
      <c r="F176" s="17">
        <f>ROUNDDOWN(SUMIF(Q158:Q175, "1", F158:F175), 0)</f>
        <v>0</v>
      </c>
      <c r="G176" s="17"/>
      <c r="H176" s="17">
        <f>ROUNDDOWN(SUMIF(Q158:Q175, "1", H158:H175), 0)</f>
        <v>0</v>
      </c>
      <c r="I176" s="17"/>
      <c r="J176" s="17">
        <f>ROUNDDOWN(SUMIF(Q158:Q175, "1", J158:J175), 0)</f>
        <v>0</v>
      </c>
      <c r="K176" s="17"/>
      <c r="L176" s="17">
        <f>F176+H176+J176</f>
        <v>0</v>
      </c>
      <c r="M176" s="16"/>
      <c r="R176">
        <f t="shared" ref="R176:AX176" si="154">ROUNDDOWN(SUM(R158:R161), 0)</f>
        <v>0</v>
      </c>
      <c r="S176">
        <f t="shared" si="154"/>
        <v>0</v>
      </c>
      <c r="T176">
        <f t="shared" si="154"/>
        <v>0</v>
      </c>
      <c r="U176">
        <f t="shared" si="154"/>
        <v>0</v>
      </c>
      <c r="V176">
        <f t="shared" si="154"/>
        <v>0</v>
      </c>
      <c r="W176">
        <f t="shared" si="154"/>
        <v>0</v>
      </c>
      <c r="X176">
        <f t="shared" si="154"/>
        <v>0</v>
      </c>
      <c r="Y176">
        <f t="shared" si="154"/>
        <v>0</v>
      </c>
      <c r="Z176">
        <f t="shared" si="154"/>
        <v>0</v>
      </c>
      <c r="AA176">
        <f t="shared" si="154"/>
        <v>0</v>
      </c>
      <c r="AB176">
        <f t="shared" si="154"/>
        <v>0</v>
      </c>
      <c r="AC176">
        <f t="shared" si="154"/>
        <v>0</v>
      </c>
      <c r="AD176">
        <f t="shared" si="154"/>
        <v>0</v>
      </c>
      <c r="AE176">
        <f t="shared" si="154"/>
        <v>0</v>
      </c>
      <c r="AF176">
        <f t="shared" si="154"/>
        <v>0</v>
      </c>
      <c r="AG176">
        <f t="shared" si="154"/>
        <v>0</v>
      </c>
      <c r="AH176">
        <f t="shared" si="154"/>
        <v>0</v>
      </c>
      <c r="AI176">
        <f t="shared" si="154"/>
        <v>0</v>
      </c>
      <c r="AJ176">
        <f t="shared" si="154"/>
        <v>0</v>
      </c>
      <c r="AK176">
        <f t="shared" si="154"/>
        <v>0</v>
      </c>
      <c r="AL176">
        <f t="shared" si="154"/>
        <v>0</v>
      </c>
      <c r="AM176">
        <f t="shared" si="154"/>
        <v>0</v>
      </c>
      <c r="AN176">
        <f t="shared" si="154"/>
        <v>0</v>
      </c>
      <c r="AO176">
        <f t="shared" si="154"/>
        <v>0</v>
      </c>
      <c r="AP176">
        <f t="shared" si="154"/>
        <v>0</v>
      </c>
      <c r="AQ176">
        <f t="shared" si="154"/>
        <v>0</v>
      </c>
      <c r="AR176">
        <f t="shared" si="154"/>
        <v>0</v>
      </c>
      <c r="AS176">
        <f t="shared" si="154"/>
        <v>0</v>
      </c>
      <c r="AT176">
        <f t="shared" si="154"/>
        <v>0</v>
      </c>
      <c r="AU176">
        <f t="shared" si="154"/>
        <v>0</v>
      </c>
      <c r="AV176">
        <f t="shared" si="154"/>
        <v>0</v>
      </c>
      <c r="AW176">
        <f t="shared" si="154"/>
        <v>0</v>
      </c>
      <c r="AX176">
        <f t="shared" si="154"/>
        <v>0</v>
      </c>
    </row>
    <row r="177" spans="1:50" ht="21" customHeight="1" x14ac:dyDescent="0.3">
      <c r="A177" s="6" t="s">
        <v>276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50" ht="21" customHeight="1" x14ac:dyDescent="0.3">
      <c r="A178" s="8" t="s">
        <v>277</v>
      </c>
      <c r="B178" s="8" t="s">
        <v>278</v>
      </c>
      <c r="C178" s="9" t="s">
        <v>279</v>
      </c>
      <c r="D178" s="10">
        <v>11</v>
      </c>
      <c r="E178" s="11">
        <v>0</v>
      </c>
      <c r="F178" s="11">
        <f t="shared" ref="F178:F183" si="155">ROUNDDOWN(D178*E178, 0)</f>
        <v>0</v>
      </c>
      <c r="G178" s="11"/>
      <c r="H178" s="11"/>
      <c r="I178" s="11"/>
      <c r="J178" s="11"/>
      <c r="K178" s="11"/>
      <c r="L178" s="11"/>
      <c r="M178" s="9"/>
      <c r="O178" t="str">
        <f t="shared" ref="O178:O183" si="156">"03"</f>
        <v>03</v>
      </c>
      <c r="P178" t="s">
        <v>23</v>
      </c>
      <c r="Q178">
        <v>1</v>
      </c>
      <c r="R178">
        <f t="shared" ref="R178:R183" si="157">IF(P178="기계경비", J178, 0)</f>
        <v>0</v>
      </c>
      <c r="S178">
        <f t="shared" ref="S178:S183" si="158">IF(P178="운반비", J178, 0)</f>
        <v>0</v>
      </c>
      <c r="T178">
        <f t="shared" ref="T178:T183" si="159">IF(P178="작업부산물", F178, 0)</f>
        <v>0</v>
      </c>
      <c r="U178">
        <f t="shared" ref="U178:U183" si="160">IF(P178="관급", F178, 0)</f>
        <v>0</v>
      </c>
      <c r="V178">
        <f t="shared" ref="V178:V183" si="161">IF(P178="외주비", J178, 0)</f>
        <v>0</v>
      </c>
      <c r="W178">
        <f t="shared" ref="W178:W183" si="162">IF(P178="장비비", J178, 0)</f>
        <v>0</v>
      </c>
      <c r="X178">
        <f t="shared" ref="X178:X183" si="163">IF(P178="폐기물처리비", L178, 0)</f>
        <v>0</v>
      </c>
      <c r="Y178">
        <f t="shared" ref="Y178:Y183" si="164">IF(P178="가설비", J178, 0)</f>
        <v>0</v>
      </c>
      <c r="Z178">
        <f t="shared" ref="Z178:Z183" si="165">IF(P178="잡비제외분", F178, 0)</f>
        <v>0</v>
      </c>
      <c r="AA178">
        <f t="shared" ref="AA178:AA183" si="166">IF(P178="사급자재대", L178, 0)</f>
        <v>0</v>
      </c>
      <c r="AB178">
        <f t="shared" ref="AB178:AB183" si="167">IF(P178="관급자재대", L178, 0)</f>
        <v>0</v>
      </c>
      <c r="AC178">
        <f t="shared" ref="AC178:AC183" si="168">IF(P178="폐기물상차비", L178, 0)</f>
        <v>0</v>
      </c>
      <c r="AD178">
        <f t="shared" ref="AD178:AD183" si="169">IF(P178="고철처리비", L178, 0)</f>
        <v>0</v>
      </c>
      <c r="AE178">
        <f t="shared" ref="AE178:AE183" si="170">IF(P178="도급자시공관급자재대", L178, 0)</f>
        <v>0</v>
      </c>
      <c r="AF178">
        <f t="shared" ref="AF178:AF183" si="171">IF(P178="안전관리비", L178, 0)</f>
        <v>0</v>
      </c>
      <c r="AG178">
        <f t="shared" ref="AG178:AG183" si="172">IF(P178="품질관리비", L178, 0)</f>
        <v>0</v>
      </c>
      <c r="AH178">
        <f t="shared" ref="AH178:AH183" si="173">IF(P178="건설폐기물상차비", L178, 0)</f>
        <v>0</v>
      </c>
      <c r="AI178">
        <f t="shared" ref="AI178:AI183" si="174">IF(P178="사용자항목7", L178, 0)</f>
        <v>0</v>
      </c>
      <c r="AJ178">
        <f t="shared" ref="AJ178:AJ183" si="175">IF(P178="관급자시공관급자재대", L178, 0)</f>
        <v>0</v>
      </c>
      <c r="AK178">
        <f t="shared" ref="AK178:AK183" si="176">IF(P178="사용자항목9", L178, 0)</f>
        <v>0</v>
      </c>
      <c r="AL178">
        <f t="shared" ref="AL178:AL183" si="177">IF(P178="사용자항목10", L178, 0)</f>
        <v>0</v>
      </c>
      <c r="AM178">
        <f t="shared" ref="AM178:AM183" si="178">IF(P178="사용자항목11", L178, 0)</f>
        <v>0</v>
      </c>
      <c r="AN178">
        <f t="shared" ref="AN178:AN183" si="179">IF(P178="사용자항목12", L178, 0)</f>
        <v>0</v>
      </c>
      <c r="AO178">
        <f t="shared" ref="AO178:AO183" si="180">IF(P178="사용자항목13", L178, 0)</f>
        <v>0</v>
      </c>
      <c r="AP178">
        <f t="shared" ref="AP178:AP183" si="181">IF(P178="사용자항목14", L178, 0)</f>
        <v>0</v>
      </c>
      <c r="AQ178">
        <f t="shared" ref="AQ178:AQ183" si="182">IF(P178="사용자항목15", L178, 0)</f>
        <v>0</v>
      </c>
      <c r="AR178">
        <f t="shared" ref="AR178:AR183" si="183">IF(P178="사용자항목16", L178, 0)</f>
        <v>0</v>
      </c>
      <c r="AS178">
        <f t="shared" ref="AS178:AS183" si="184">IF(P178="사용자항목17", L178, 0)</f>
        <v>0</v>
      </c>
      <c r="AT178">
        <f t="shared" ref="AT178:AT183" si="185">IF(P178="사용자항목18", L178, 0)</f>
        <v>0</v>
      </c>
      <c r="AU178">
        <f t="shared" ref="AU178:AU183" si="186">IF(P178="사용자항목19", L178, 0)</f>
        <v>0</v>
      </c>
    </row>
    <row r="179" spans="1:50" ht="21" customHeight="1" x14ac:dyDescent="0.3">
      <c r="A179" s="8" t="s">
        <v>280</v>
      </c>
      <c r="B179" s="8" t="s">
        <v>281</v>
      </c>
      <c r="C179" s="9" t="s">
        <v>279</v>
      </c>
      <c r="D179" s="10">
        <v>6.2</v>
      </c>
      <c r="E179" s="11">
        <v>0</v>
      </c>
      <c r="F179" s="11">
        <f t="shared" si="155"/>
        <v>0</v>
      </c>
      <c r="G179" s="11"/>
      <c r="H179" s="11"/>
      <c r="I179" s="11"/>
      <c r="J179" s="11"/>
      <c r="K179" s="11"/>
      <c r="L179" s="11"/>
      <c r="M179" s="9"/>
      <c r="O179" t="str">
        <f t="shared" si="156"/>
        <v>03</v>
      </c>
      <c r="P179" t="s">
        <v>23</v>
      </c>
      <c r="Q179">
        <v>1</v>
      </c>
      <c r="R179">
        <f t="shared" si="157"/>
        <v>0</v>
      </c>
      <c r="S179">
        <f t="shared" si="158"/>
        <v>0</v>
      </c>
      <c r="T179">
        <f t="shared" si="159"/>
        <v>0</v>
      </c>
      <c r="U179">
        <f t="shared" si="160"/>
        <v>0</v>
      </c>
      <c r="V179">
        <f t="shared" si="161"/>
        <v>0</v>
      </c>
      <c r="W179">
        <f t="shared" si="162"/>
        <v>0</v>
      </c>
      <c r="X179">
        <f t="shared" si="163"/>
        <v>0</v>
      </c>
      <c r="Y179">
        <f t="shared" si="164"/>
        <v>0</v>
      </c>
      <c r="Z179">
        <f t="shared" si="165"/>
        <v>0</v>
      </c>
      <c r="AA179">
        <f t="shared" si="166"/>
        <v>0</v>
      </c>
      <c r="AB179">
        <f t="shared" si="167"/>
        <v>0</v>
      </c>
      <c r="AC179">
        <f t="shared" si="168"/>
        <v>0</v>
      </c>
      <c r="AD179">
        <f t="shared" si="169"/>
        <v>0</v>
      </c>
      <c r="AE179">
        <f t="shared" si="170"/>
        <v>0</v>
      </c>
      <c r="AF179">
        <f t="shared" si="171"/>
        <v>0</v>
      </c>
      <c r="AG179">
        <f t="shared" si="172"/>
        <v>0</v>
      </c>
      <c r="AH179">
        <f t="shared" si="173"/>
        <v>0</v>
      </c>
      <c r="AI179">
        <f t="shared" si="174"/>
        <v>0</v>
      </c>
      <c r="AJ179">
        <f t="shared" si="175"/>
        <v>0</v>
      </c>
      <c r="AK179">
        <f t="shared" si="176"/>
        <v>0</v>
      </c>
      <c r="AL179">
        <f t="shared" si="177"/>
        <v>0</v>
      </c>
      <c r="AM179">
        <f t="shared" si="178"/>
        <v>0</v>
      </c>
      <c r="AN179">
        <f t="shared" si="179"/>
        <v>0</v>
      </c>
      <c r="AO179">
        <f t="shared" si="180"/>
        <v>0</v>
      </c>
      <c r="AP179">
        <f t="shared" si="181"/>
        <v>0</v>
      </c>
      <c r="AQ179">
        <f t="shared" si="182"/>
        <v>0</v>
      </c>
      <c r="AR179">
        <f t="shared" si="183"/>
        <v>0</v>
      </c>
      <c r="AS179">
        <f t="shared" si="184"/>
        <v>0</v>
      </c>
      <c r="AT179">
        <f t="shared" si="185"/>
        <v>0</v>
      </c>
      <c r="AU179">
        <f t="shared" si="186"/>
        <v>0</v>
      </c>
    </row>
    <row r="180" spans="1:50" ht="21" customHeight="1" x14ac:dyDescent="0.3">
      <c r="A180" s="8" t="s">
        <v>282</v>
      </c>
      <c r="B180" s="8" t="s">
        <v>283</v>
      </c>
      <c r="C180" s="9" t="s">
        <v>279</v>
      </c>
      <c r="D180" s="10">
        <v>11</v>
      </c>
      <c r="E180" s="11">
        <v>0</v>
      </c>
      <c r="F180" s="11">
        <f t="shared" si="155"/>
        <v>0</v>
      </c>
      <c r="G180" s="11"/>
      <c r="H180" s="11"/>
      <c r="I180" s="11"/>
      <c r="J180" s="11"/>
      <c r="K180" s="11"/>
      <c r="L180" s="11"/>
      <c r="M180" s="9"/>
      <c r="O180" t="str">
        <f t="shared" si="156"/>
        <v>03</v>
      </c>
      <c r="P180" t="s">
        <v>23</v>
      </c>
      <c r="Q180">
        <v>1</v>
      </c>
      <c r="R180">
        <f t="shared" si="157"/>
        <v>0</v>
      </c>
      <c r="S180">
        <f t="shared" si="158"/>
        <v>0</v>
      </c>
      <c r="T180">
        <f t="shared" si="159"/>
        <v>0</v>
      </c>
      <c r="U180">
        <f t="shared" si="160"/>
        <v>0</v>
      </c>
      <c r="V180">
        <f t="shared" si="161"/>
        <v>0</v>
      </c>
      <c r="W180">
        <f t="shared" si="162"/>
        <v>0</v>
      </c>
      <c r="X180">
        <f t="shared" si="163"/>
        <v>0</v>
      </c>
      <c r="Y180">
        <f t="shared" si="164"/>
        <v>0</v>
      </c>
      <c r="Z180">
        <f t="shared" si="165"/>
        <v>0</v>
      </c>
      <c r="AA180">
        <f t="shared" si="166"/>
        <v>0</v>
      </c>
      <c r="AB180">
        <f t="shared" si="167"/>
        <v>0</v>
      </c>
      <c r="AC180">
        <f t="shared" si="168"/>
        <v>0</v>
      </c>
      <c r="AD180">
        <f t="shared" si="169"/>
        <v>0</v>
      </c>
      <c r="AE180">
        <f t="shared" si="170"/>
        <v>0</v>
      </c>
      <c r="AF180">
        <f t="shared" si="171"/>
        <v>0</v>
      </c>
      <c r="AG180">
        <f t="shared" si="172"/>
        <v>0</v>
      </c>
      <c r="AH180">
        <f t="shared" si="173"/>
        <v>0</v>
      </c>
      <c r="AI180">
        <f t="shared" si="174"/>
        <v>0</v>
      </c>
      <c r="AJ180">
        <f t="shared" si="175"/>
        <v>0</v>
      </c>
      <c r="AK180">
        <f t="shared" si="176"/>
        <v>0</v>
      </c>
      <c r="AL180">
        <f t="shared" si="177"/>
        <v>0</v>
      </c>
      <c r="AM180">
        <f t="shared" si="178"/>
        <v>0</v>
      </c>
      <c r="AN180">
        <f t="shared" si="179"/>
        <v>0</v>
      </c>
      <c r="AO180">
        <f t="shared" si="180"/>
        <v>0</v>
      </c>
      <c r="AP180">
        <f t="shared" si="181"/>
        <v>0</v>
      </c>
      <c r="AQ180">
        <f t="shared" si="182"/>
        <v>0</v>
      </c>
      <c r="AR180">
        <f t="shared" si="183"/>
        <v>0</v>
      </c>
      <c r="AS180">
        <f t="shared" si="184"/>
        <v>0</v>
      </c>
      <c r="AT180">
        <f t="shared" si="185"/>
        <v>0</v>
      </c>
      <c r="AU180">
        <f t="shared" si="186"/>
        <v>0</v>
      </c>
    </row>
    <row r="181" spans="1:50" ht="21" customHeight="1" x14ac:dyDescent="0.3">
      <c r="A181" s="8" t="s">
        <v>282</v>
      </c>
      <c r="B181" s="8" t="s">
        <v>284</v>
      </c>
      <c r="C181" s="9" t="s">
        <v>279</v>
      </c>
      <c r="D181" s="10">
        <v>6.2</v>
      </c>
      <c r="E181" s="11">
        <v>0</v>
      </c>
      <c r="F181" s="11">
        <f t="shared" si="155"/>
        <v>0</v>
      </c>
      <c r="G181" s="11"/>
      <c r="H181" s="11"/>
      <c r="I181" s="11"/>
      <c r="J181" s="11"/>
      <c r="K181" s="11"/>
      <c r="L181" s="11"/>
      <c r="M181" s="9"/>
      <c r="O181" t="str">
        <f t="shared" si="156"/>
        <v>03</v>
      </c>
      <c r="P181" t="s">
        <v>23</v>
      </c>
      <c r="Q181">
        <v>1</v>
      </c>
      <c r="R181">
        <f t="shared" si="157"/>
        <v>0</v>
      </c>
      <c r="S181">
        <f t="shared" si="158"/>
        <v>0</v>
      </c>
      <c r="T181">
        <f t="shared" si="159"/>
        <v>0</v>
      </c>
      <c r="U181">
        <f t="shared" si="160"/>
        <v>0</v>
      </c>
      <c r="V181">
        <f t="shared" si="161"/>
        <v>0</v>
      </c>
      <c r="W181">
        <f t="shared" si="162"/>
        <v>0</v>
      </c>
      <c r="X181">
        <f t="shared" si="163"/>
        <v>0</v>
      </c>
      <c r="Y181">
        <f t="shared" si="164"/>
        <v>0</v>
      </c>
      <c r="Z181">
        <f t="shared" si="165"/>
        <v>0</v>
      </c>
      <c r="AA181">
        <f t="shared" si="166"/>
        <v>0</v>
      </c>
      <c r="AB181">
        <f t="shared" si="167"/>
        <v>0</v>
      </c>
      <c r="AC181">
        <f t="shared" si="168"/>
        <v>0</v>
      </c>
      <c r="AD181">
        <f t="shared" si="169"/>
        <v>0</v>
      </c>
      <c r="AE181">
        <f t="shared" si="170"/>
        <v>0</v>
      </c>
      <c r="AF181">
        <f t="shared" si="171"/>
        <v>0</v>
      </c>
      <c r="AG181">
        <f t="shared" si="172"/>
        <v>0</v>
      </c>
      <c r="AH181">
        <f t="shared" si="173"/>
        <v>0</v>
      </c>
      <c r="AI181">
        <f t="shared" si="174"/>
        <v>0</v>
      </c>
      <c r="AJ181">
        <f t="shared" si="175"/>
        <v>0</v>
      </c>
      <c r="AK181">
        <f t="shared" si="176"/>
        <v>0</v>
      </c>
      <c r="AL181">
        <f t="shared" si="177"/>
        <v>0</v>
      </c>
      <c r="AM181">
        <f t="shared" si="178"/>
        <v>0</v>
      </c>
      <c r="AN181">
        <f t="shared" si="179"/>
        <v>0</v>
      </c>
      <c r="AO181">
        <f t="shared" si="180"/>
        <v>0</v>
      </c>
      <c r="AP181">
        <f t="shared" si="181"/>
        <v>0</v>
      </c>
      <c r="AQ181">
        <f t="shared" si="182"/>
        <v>0</v>
      </c>
      <c r="AR181">
        <f t="shared" si="183"/>
        <v>0</v>
      </c>
      <c r="AS181">
        <f t="shared" si="184"/>
        <v>0</v>
      </c>
      <c r="AT181">
        <f t="shared" si="185"/>
        <v>0</v>
      </c>
      <c r="AU181">
        <f t="shared" si="186"/>
        <v>0</v>
      </c>
    </row>
    <row r="182" spans="1:50" ht="21" customHeight="1" x14ac:dyDescent="0.3">
      <c r="A182" s="8" t="s">
        <v>285</v>
      </c>
      <c r="B182" s="8" t="s">
        <v>286</v>
      </c>
      <c r="C182" s="9" t="s">
        <v>279</v>
      </c>
      <c r="D182" s="10">
        <v>11</v>
      </c>
      <c r="E182" s="11">
        <v>0</v>
      </c>
      <c r="F182" s="11">
        <f t="shared" si="155"/>
        <v>0</v>
      </c>
      <c r="G182" s="11"/>
      <c r="H182" s="11"/>
      <c r="I182" s="11"/>
      <c r="J182" s="11"/>
      <c r="K182" s="11"/>
      <c r="L182" s="11"/>
      <c r="M182" s="9"/>
      <c r="O182" t="str">
        <f t="shared" si="156"/>
        <v>03</v>
      </c>
      <c r="P182" t="s">
        <v>23</v>
      </c>
      <c r="Q182">
        <v>1</v>
      </c>
      <c r="R182">
        <f t="shared" si="157"/>
        <v>0</v>
      </c>
      <c r="S182">
        <f t="shared" si="158"/>
        <v>0</v>
      </c>
      <c r="T182">
        <f t="shared" si="159"/>
        <v>0</v>
      </c>
      <c r="U182">
        <f t="shared" si="160"/>
        <v>0</v>
      </c>
      <c r="V182">
        <f t="shared" si="161"/>
        <v>0</v>
      </c>
      <c r="W182">
        <f t="shared" si="162"/>
        <v>0</v>
      </c>
      <c r="X182">
        <f t="shared" si="163"/>
        <v>0</v>
      </c>
      <c r="Y182">
        <f t="shared" si="164"/>
        <v>0</v>
      </c>
      <c r="Z182">
        <f t="shared" si="165"/>
        <v>0</v>
      </c>
      <c r="AA182">
        <f t="shared" si="166"/>
        <v>0</v>
      </c>
      <c r="AB182">
        <f t="shared" si="167"/>
        <v>0</v>
      </c>
      <c r="AC182">
        <f t="shared" si="168"/>
        <v>0</v>
      </c>
      <c r="AD182">
        <f t="shared" si="169"/>
        <v>0</v>
      </c>
      <c r="AE182">
        <f t="shared" si="170"/>
        <v>0</v>
      </c>
      <c r="AF182">
        <f t="shared" si="171"/>
        <v>0</v>
      </c>
      <c r="AG182">
        <f t="shared" si="172"/>
        <v>0</v>
      </c>
      <c r="AH182">
        <f t="shared" si="173"/>
        <v>0</v>
      </c>
      <c r="AI182">
        <f t="shared" si="174"/>
        <v>0</v>
      </c>
      <c r="AJ182">
        <f t="shared" si="175"/>
        <v>0</v>
      </c>
      <c r="AK182">
        <f t="shared" si="176"/>
        <v>0</v>
      </c>
      <c r="AL182">
        <f t="shared" si="177"/>
        <v>0</v>
      </c>
      <c r="AM182">
        <f t="shared" si="178"/>
        <v>0</v>
      </c>
      <c r="AN182">
        <f t="shared" si="179"/>
        <v>0</v>
      </c>
      <c r="AO182">
        <f t="shared" si="180"/>
        <v>0</v>
      </c>
      <c r="AP182">
        <f t="shared" si="181"/>
        <v>0</v>
      </c>
      <c r="AQ182">
        <f t="shared" si="182"/>
        <v>0</v>
      </c>
      <c r="AR182">
        <f t="shared" si="183"/>
        <v>0</v>
      </c>
      <c r="AS182">
        <f t="shared" si="184"/>
        <v>0</v>
      </c>
      <c r="AT182">
        <f t="shared" si="185"/>
        <v>0</v>
      </c>
      <c r="AU182">
        <f t="shared" si="186"/>
        <v>0</v>
      </c>
    </row>
    <row r="183" spans="1:50" ht="21" customHeight="1" x14ac:dyDescent="0.3">
      <c r="A183" s="8" t="s">
        <v>285</v>
      </c>
      <c r="B183" s="8" t="s">
        <v>287</v>
      </c>
      <c r="C183" s="9" t="s">
        <v>279</v>
      </c>
      <c r="D183" s="10">
        <v>6.2</v>
      </c>
      <c r="E183" s="11">
        <v>0</v>
      </c>
      <c r="F183" s="11">
        <f t="shared" si="155"/>
        <v>0</v>
      </c>
      <c r="G183" s="11"/>
      <c r="H183" s="11"/>
      <c r="I183" s="11"/>
      <c r="J183" s="11"/>
      <c r="K183" s="11"/>
      <c r="L183" s="11"/>
      <c r="M183" s="9"/>
      <c r="O183" t="str">
        <f t="shared" si="156"/>
        <v>03</v>
      </c>
      <c r="P183" t="s">
        <v>23</v>
      </c>
      <c r="Q183">
        <v>1</v>
      </c>
      <c r="R183">
        <f t="shared" si="157"/>
        <v>0</v>
      </c>
      <c r="S183">
        <f t="shared" si="158"/>
        <v>0</v>
      </c>
      <c r="T183">
        <f t="shared" si="159"/>
        <v>0</v>
      </c>
      <c r="U183">
        <f t="shared" si="160"/>
        <v>0</v>
      </c>
      <c r="V183">
        <f t="shared" si="161"/>
        <v>0</v>
      </c>
      <c r="W183">
        <f t="shared" si="162"/>
        <v>0</v>
      </c>
      <c r="X183">
        <f t="shared" si="163"/>
        <v>0</v>
      </c>
      <c r="Y183">
        <f t="shared" si="164"/>
        <v>0</v>
      </c>
      <c r="Z183">
        <f t="shared" si="165"/>
        <v>0</v>
      </c>
      <c r="AA183">
        <f t="shared" si="166"/>
        <v>0</v>
      </c>
      <c r="AB183">
        <f t="shared" si="167"/>
        <v>0</v>
      </c>
      <c r="AC183">
        <f t="shared" si="168"/>
        <v>0</v>
      </c>
      <c r="AD183">
        <f t="shared" si="169"/>
        <v>0</v>
      </c>
      <c r="AE183">
        <f t="shared" si="170"/>
        <v>0</v>
      </c>
      <c r="AF183">
        <f t="shared" si="171"/>
        <v>0</v>
      </c>
      <c r="AG183">
        <f t="shared" si="172"/>
        <v>0</v>
      </c>
      <c r="AH183">
        <f t="shared" si="173"/>
        <v>0</v>
      </c>
      <c r="AI183">
        <f t="shared" si="174"/>
        <v>0</v>
      </c>
      <c r="AJ183">
        <f t="shared" si="175"/>
        <v>0</v>
      </c>
      <c r="AK183">
        <f t="shared" si="176"/>
        <v>0</v>
      </c>
      <c r="AL183">
        <f t="shared" si="177"/>
        <v>0</v>
      </c>
      <c r="AM183">
        <f t="shared" si="178"/>
        <v>0</v>
      </c>
      <c r="AN183">
        <f t="shared" si="179"/>
        <v>0</v>
      </c>
      <c r="AO183">
        <f t="shared" si="180"/>
        <v>0</v>
      </c>
      <c r="AP183">
        <f t="shared" si="181"/>
        <v>0</v>
      </c>
      <c r="AQ183">
        <f t="shared" si="182"/>
        <v>0</v>
      </c>
      <c r="AR183">
        <f t="shared" si="183"/>
        <v>0</v>
      </c>
      <c r="AS183">
        <f t="shared" si="184"/>
        <v>0</v>
      </c>
      <c r="AT183">
        <f t="shared" si="185"/>
        <v>0</v>
      </c>
      <c r="AU183">
        <f t="shared" si="186"/>
        <v>0</v>
      </c>
    </row>
    <row r="184" spans="1:50" ht="21" customHeight="1" x14ac:dyDescent="0.3">
      <c r="A184" s="13"/>
      <c r="B184" s="13"/>
      <c r="C184" s="10"/>
      <c r="D184" s="10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50" ht="21" customHeight="1" x14ac:dyDescent="0.3">
      <c r="A185" s="14" t="s">
        <v>63</v>
      </c>
      <c r="B185" s="15"/>
      <c r="C185" s="16"/>
      <c r="D185" s="16"/>
      <c r="E185" s="17"/>
      <c r="F185" s="17">
        <f>ROUNDDOWN(SUMIF(Q178:Q184, "1", F178:F184), 0)</f>
        <v>0</v>
      </c>
      <c r="G185" s="17"/>
      <c r="H185" s="17">
        <f>ROUNDDOWN(SUMIF(Q178:Q184, "1", H178:H184), 0)</f>
        <v>0</v>
      </c>
      <c r="I185" s="17"/>
      <c r="J185" s="17">
        <f>ROUNDDOWN(SUMIF(Q178:Q184, "1", J178:J184), 0)</f>
        <v>0</v>
      </c>
      <c r="K185" s="17"/>
      <c r="L185" s="17">
        <f>F185+H185+J185</f>
        <v>0</v>
      </c>
      <c r="M185" s="16"/>
      <c r="R185">
        <f>ROUNDDOWN(SUM(R178:R183), 0)</f>
        <v>0</v>
      </c>
      <c r="S185">
        <f>ROUNDDOWN(SUM(S178:S183), 0)</f>
        <v>0</v>
      </c>
      <c r="T185">
        <f>ROUNDDOWN(SUM(T178:T183), 0)</f>
        <v>0</v>
      </c>
      <c r="U185">
        <f>ROUNDDOWN(SUM(U178:U183), 0)</f>
        <v>0</v>
      </c>
      <c r="V185">
        <f>ROUNDDOWN(SUM(V178:V183), 0)</f>
        <v>0</v>
      </c>
      <c r="W185">
        <f>ROUNDDOWN(SUM(W178:W183), 0)</f>
        <v>0</v>
      </c>
      <c r="X185">
        <f>ROUNDDOWN(SUM(X178:X183), 0)</f>
        <v>0</v>
      </c>
      <c r="Y185">
        <f>ROUNDDOWN(SUM(Y178:Y183), 0)</f>
        <v>0</v>
      </c>
      <c r="Z185">
        <f>ROUNDDOWN(SUM(Z178:Z183), 0)</f>
        <v>0</v>
      </c>
      <c r="AA185">
        <f>ROUNDDOWN(SUM(AA178:AA183), 0)</f>
        <v>0</v>
      </c>
      <c r="AB185">
        <f>ROUNDDOWN(SUM(AB178:AB183), 0)</f>
        <v>0</v>
      </c>
      <c r="AC185">
        <f>ROUNDDOWN(SUM(AC178:AC183), 0)</f>
        <v>0</v>
      </c>
      <c r="AD185">
        <f>ROUNDDOWN(SUM(AD178:AD183), 0)</f>
        <v>0</v>
      </c>
      <c r="AE185">
        <f>ROUNDDOWN(SUM(AE178:AE183), 0)</f>
        <v>0</v>
      </c>
      <c r="AF185">
        <f>ROUNDDOWN(SUM(AF178:AF183), 0)</f>
        <v>0</v>
      </c>
      <c r="AG185">
        <f>ROUNDDOWN(SUM(AG178:AG183), 0)</f>
        <v>0</v>
      </c>
      <c r="AH185">
        <f>ROUNDDOWN(SUM(AH178:AH183), 0)</f>
        <v>0</v>
      </c>
      <c r="AI185">
        <f>ROUNDDOWN(SUM(AI178:AI183), 0)</f>
        <v>0</v>
      </c>
      <c r="AJ185">
        <f>ROUNDDOWN(SUM(AJ178:AJ183), 0)</f>
        <v>0</v>
      </c>
      <c r="AK185">
        <f>ROUNDDOWN(SUM(AK178:AK183), 0)</f>
        <v>0</v>
      </c>
      <c r="AL185">
        <f>ROUNDDOWN(SUM(AL178:AL183), 0)</f>
        <v>0</v>
      </c>
      <c r="AM185">
        <f>ROUNDDOWN(SUM(AM178:AM183), 0)</f>
        <v>0</v>
      </c>
      <c r="AN185">
        <f>ROUNDDOWN(SUM(AN178:AN183), 0)</f>
        <v>0</v>
      </c>
      <c r="AO185">
        <f>ROUNDDOWN(SUM(AO178:AO183), 0)</f>
        <v>0</v>
      </c>
      <c r="AP185">
        <f>ROUNDDOWN(SUM(AP178:AP183), 0)</f>
        <v>0</v>
      </c>
      <c r="AQ185">
        <f>ROUNDDOWN(SUM(AQ178:AQ183), 0)</f>
        <v>0</v>
      </c>
      <c r="AR185">
        <f>ROUNDDOWN(SUM(AR178:AR183), 0)</f>
        <v>0</v>
      </c>
      <c r="AS185">
        <f>ROUNDDOWN(SUM(AS178:AS183), 0)</f>
        <v>0</v>
      </c>
      <c r="AT185">
        <f>ROUNDDOWN(SUM(AT178:AT183), 0)</f>
        <v>0</v>
      </c>
      <c r="AU185">
        <f>ROUNDDOWN(SUM(AU178:AU183), 0)</f>
        <v>0</v>
      </c>
      <c r="AV185">
        <f>ROUNDDOWN(SUM(AV178:AV183), 0)</f>
        <v>0</v>
      </c>
      <c r="AW185">
        <f>ROUNDDOWN(SUM(AW178:AW183), 0)</f>
        <v>0</v>
      </c>
      <c r="AX185">
        <f>ROUNDDOWN(SUM(AX178:AX183), 0)</f>
        <v>0</v>
      </c>
    </row>
    <row r="186" spans="1:50" ht="21" customHeight="1" x14ac:dyDescent="0.3">
      <c r="A186" s="6" t="s">
        <v>288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50" ht="21" customHeight="1" x14ac:dyDescent="0.3">
      <c r="A187" s="8" t="s">
        <v>213</v>
      </c>
      <c r="B187" s="8" t="s">
        <v>214</v>
      </c>
      <c r="C187" s="9" t="s">
        <v>215</v>
      </c>
      <c r="D187" s="10">
        <v>12</v>
      </c>
      <c r="E187" s="11"/>
      <c r="F187" s="11"/>
      <c r="G187" s="11"/>
      <c r="H187" s="11"/>
      <c r="I187" s="11"/>
      <c r="J187" s="11"/>
      <c r="K187" s="11"/>
      <c r="L187" s="11"/>
      <c r="M187" s="9"/>
      <c r="O187" t="str">
        <f>"01"</f>
        <v>01</v>
      </c>
      <c r="P187" t="s">
        <v>35</v>
      </c>
      <c r="Q187">
        <v>1</v>
      </c>
      <c r="R187">
        <f>IF(P187="기계경비", J187, 0)</f>
        <v>0</v>
      </c>
      <c r="S187">
        <f>IF(P187="운반비", J187, 0)</f>
        <v>0</v>
      </c>
      <c r="T187">
        <f>IF(P187="작업부산물", F187, 0)</f>
        <v>0</v>
      </c>
      <c r="U187">
        <f>IF(P187="관급", F187, 0)</f>
        <v>0</v>
      </c>
      <c r="V187">
        <f>IF(P187="외주비", J187, 0)</f>
        <v>0</v>
      </c>
      <c r="W187">
        <f>IF(P187="장비비", J187, 0)</f>
        <v>0</v>
      </c>
      <c r="X187">
        <f>IF(P187="폐기물처리비", L187, 0)</f>
        <v>0</v>
      </c>
      <c r="Y187">
        <f>IF(P187="가설비", J187, 0)</f>
        <v>0</v>
      </c>
      <c r="Z187">
        <f>IF(P187="잡비제외분", F187, 0)</f>
        <v>0</v>
      </c>
      <c r="AA187">
        <f>IF(P187="사급자재대", L187, 0)</f>
        <v>0</v>
      </c>
      <c r="AB187">
        <f>IF(P187="관급자재대", L187, 0)</f>
        <v>0</v>
      </c>
      <c r="AC187">
        <f>IF(P187="폐기물상차비", L187, 0)</f>
        <v>0</v>
      </c>
      <c r="AD187">
        <f>IF(P187="고철처리비", L187, 0)</f>
        <v>0</v>
      </c>
      <c r="AE187">
        <f>IF(P187="도급자시공관급자재대", L187, 0)</f>
        <v>0</v>
      </c>
      <c r="AF187">
        <f>IF(P187="안전관리비", L187, 0)</f>
        <v>0</v>
      </c>
      <c r="AG187">
        <f>IF(P187="품질관리비", L187, 0)</f>
        <v>0</v>
      </c>
      <c r="AH187">
        <f>IF(P187="건설폐기물상차비", L187, 0)</f>
        <v>0</v>
      </c>
      <c r="AI187">
        <f>IF(P187="사용자항목7", L187, 0)</f>
        <v>0</v>
      </c>
      <c r="AJ187">
        <f>IF(P187="관급자시공관급자재대", L187, 0)</f>
        <v>0</v>
      </c>
      <c r="AK187">
        <f>IF(P187="사용자항목9", L187, 0)</f>
        <v>0</v>
      </c>
      <c r="AL187">
        <f>IF(P187="사용자항목10", L187, 0)</f>
        <v>0</v>
      </c>
      <c r="AM187">
        <f>IF(P187="사용자항목11", L187, 0)</f>
        <v>0</v>
      </c>
      <c r="AN187">
        <f>IF(P187="사용자항목12", L187, 0)</f>
        <v>0</v>
      </c>
      <c r="AO187">
        <f>IF(P187="사용자항목13", L187, 0)</f>
        <v>0</v>
      </c>
      <c r="AP187">
        <f>IF(P187="사용자항목14", L187, 0)</f>
        <v>0</v>
      </c>
      <c r="AQ187">
        <f>IF(P187="사용자항목15", L187, 0)</f>
        <v>0</v>
      </c>
      <c r="AR187">
        <f>IF(P187="사용자항목16", L187, 0)</f>
        <v>0</v>
      </c>
      <c r="AS187">
        <f>IF(P187="사용자항목17", L187, 0)</f>
        <v>0</v>
      </c>
      <c r="AT187">
        <f>IF(P187="사용자항목18", L187, 0)</f>
        <v>0</v>
      </c>
      <c r="AU187">
        <f>IF(P187="사용자항목19", L187, 0)</f>
        <v>0</v>
      </c>
    </row>
    <row r="188" spans="1:50" ht="21" customHeight="1" x14ac:dyDescent="0.3">
      <c r="A188" s="8" t="s">
        <v>289</v>
      </c>
      <c r="B188" s="13"/>
      <c r="C188" s="9" t="s">
        <v>290</v>
      </c>
      <c r="D188" s="10">
        <v>0.54</v>
      </c>
      <c r="E188" s="11"/>
      <c r="F188" s="11"/>
      <c r="G188" s="11"/>
      <c r="H188" s="11"/>
      <c r="I188" s="11"/>
      <c r="J188" s="11"/>
      <c r="K188" s="11"/>
      <c r="L188" s="11"/>
      <c r="M188" s="10"/>
      <c r="N188">
        <v>5.4000000000000003E-3</v>
      </c>
      <c r="O188" t="str">
        <f>""</f>
        <v/>
      </c>
      <c r="P188" t="s">
        <v>35</v>
      </c>
      <c r="Q188">
        <v>1</v>
      </c>
      <c r="R188">
        <f>IF(P188="기계경비", J188, 0)</f>
        <v>0</v>
      </c>
      <c r="S188">
        <f>IF(P188="운반비", J188, 0)</f>
        <v>0</v>
      </c>
      <c r="T188">
        <f>IF(P188="작업부산물", F188, 0)</f>
        <v>0</v>
      </c>
      <c r="U188">
        <f>IF(P188="관급", F188, 0)</f>
        <v>0</v>
      </c>
      <c r="V188">
        <f>IF(P188="외주비", J188, 0)</f>
        <v>0</v>
      </c>
      <c r="W188">
        <f>IF(P188="장비비", J188, 0)</f>
        <v>0</v>
      </c>
      <c r="X188">
        <f>IF(P188="폐기물처리비", L188, 0)</f>
        <v>0</v>
      </c>
      <c r="Y188">
        <f>IF(P188="가설비", J188, 0)</f>
        <v>0</v>
      </c>
      <c r="Z188">
        <f>IF(P188="잡비제외분", F188, 0)</f>
        <v>0</v>
      </c>
      <c r="AA188">
        <f>IF(P188="사급자재대", L188, 0)</f>
        <v>0</v>
      </c>
      <c r="AB188">
        <f>IF(P188="관급자재대", L188, 0)</f>
        <v>0</v>
      </c>
      <c r="AC188">
        <f>IF(P188="폐기물상차비", L188, 0)</f>
        <v>0</v>
      </c>
      <c r="AD188">
        <f>IF(P188="고철처리비", L188, 0)</f>
        <v>0</v>
      </c>
      <c r="AE188">
        <f>IF(P188="도급자시공관급자재대", L188, 0)</f>
        <v>0</v>
      </c>
      <c r="AF188">
        <f>IF(P188="안전관리비", L188, 0)</f>
        <v>0</v>
      </c>
      <c r="AG188">
        <f>IF(P188="품질관리비", L188, 0)</f>
        <v>0</v>
      </c>
      <c r="AH188">
        <f>IF(P188="건설폐기물상차비", L188, 0)</f>
        <v>0</v>
      </c>
      <c r="AI188">
        <f>IF(P188="사용자항목7", L188, 0)</f>
        <v>0</v>
      </c>
      <c r="AJ188">
        <f>IF(P188="관급자시공관급자재대", L188, 0)</f>
        <v>0</v>
      </c>
      <c r="AK188">
        <f>IF(P188="사용자항목9", L188, 0)</f>
        <v>0</v>
      </c>
      <c r="AL188">
        <f>IF(P188="사용자항목10", L188, 0)</f>
        <v>0</v>
      </c>
      <c r="AM188">
        <f>IF(P188="사용자항목11", L188, 0)</f>
        <v>0</v>
      </c>
      <c r="AN188">
        <f>IF(P188="사용자항목12", L188, 0)</f>
        <v>0</v>
      </c>
      <c r="AO188">
        <f>IF(P188="사용자항목13", L188, 0)</f>
        <v>0</v>
      </c>
      <c r="AP188">
        <f>IF(P188="사용자항목14", L188, 0)</f>
        <v>0</v>
      </c>
      <c r="AQ188">
        <f>IF(P188="사용자항목15", L188, 0)</f>
        <v>0</v>
      </c>
      <c r="AR188">
        <f>IF(P188="사용자항목16", L188, 0)</f>
        <v>0</v>
      </c>
      <c r="AS188">
        <f>IF(P188="사용자항목17", L188, 0)</f>
        <v>0</v>
      </c>
      <c r="AT188">
        <f>IF(P188="사용자항목18", L188, 0)</f>
        <v>0</v>
      </c>
      <c r="AU188">
        <f>IF(P188="사용자항목19", L188, 0)</f>
        <v>0</v>
      </c>
    </row>
    <row r="189" spans="1:50" ht="21" customHeight="1" x14ac:dyDescent="0.3">
      <c r="A189" s="8" t="s">
        <v>291</v>
      </c>
      <c r="B189" s="13"/>
      <c r="C189" s="9" t="s">
        <v>292</v>
      </c>
      <c r="D189" s="10"/>
      <c r="E189" s="11"/>
      <c r="F189" s="11"/>
      <c r="G189" s="11"/>
      <c r="H189" s="11"/>
      <c r="I189" s="11"/>
      <c r="J189" s="11"/>
      <c r="K189" s="11"/>
      <c r="L189" s="11"/>
      <c r="M189" s="10"/>
      <c r="O189" t="str">
        <f>""</f>
        <v/>
      </c>
      <c r="P189" t="s">
        <v>35</v>
      </c>
    </row>
    <row r="190" spans="1:50" ht="21" customHeight="1" x14ac:dyDescent="0.3">
      <c r="A190" s="13"/>
      <c r="B190" s="13"/>
      <c r="C190" s="10"/>
      <c r="D190" s="10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50" ht="21" customHeight="1" x14ac:dyDescent="0.3">
      <c r="A191" s="14" t="s">
        <v>63</v>
      </c>
      <c r="B191" s="15"/>
      <c r="C191" s="16"/>
      <c r="D191" s="16"/>
      <c r="E191" s="17"/>
      <c r="F191" s="17">
        <f>ROUNDDOWN(SUMIF(Q187:Q190, "1", F187:F190), 0)</f>
        <v>0</v>
      </c>
      <c r="G191" s="17"/>
      <c r="H191" s="17">
        <f>ROUNDDOWN(SUMIF(Q187:Q190, "1", H187:H190), 0)</f>
        <v>0</v>
      </c>
      <c r="I191" s="17"/>
      <c r="J191" s="17">
        <f>ROUNDDOWN(SUMIF(Q187:Q190, "1", J187:J190), 0)</f>
        <v>0</v>
      </c>
      <c r="K191" s="17"/>
      <c r="L191" s="17">
        <f>F191+H191+J191</f>
        <v>0</v>
      </c>
      <c r="M191" s="16"/>
      <c r="R191">
        <f t="shared" ref="R191:AX191" si="187">ROUNDDOWN(SUM(R187:R189), 0)</f>
        <v>0</v>
      </c>
      <c r="S191">
        <f t="shared" si="187"/>
        <v>0</v>
      </c>
      <c r="T191">
        <f t="shared" si="187"/>
        <v>0</v>
      </c>
      <c r="U191">
        <f t="shared" si="187"/>
        <v>0</v>
      </c>
      <c r="V191">
        <f t="shared" si="187"/>
        <v>0</v>
      </c>
      <c r="W191">
        <f t="shared" si="187"/>
        <v>0</v>
      </c>
      <c r="X191">
        <f t="shared" si="187"/>
        <v>0</v>
      </c>
      <c r="Y191">
        <f t="shared" si="187"/>
        <v>0</v>
      </c>
      <c r="Z191">
        <f t="shared" si="187"/>
        <v>0</v>
      </c>
      <c r="AA191">
        <f t="shared" si="187"/>
        <v>0</v>
      </c>
      <c r="AB191">
        <f t="shared" si="187"/>
        <v>0</v>
      </c>
      <c r="AC191">
        <f t="shared" si="187"/>
        <v>0</v>
      </c>
      <c r="AD191">
        <f t="shared" si="187"/>
        <v>0</v>
      </c>
      <c r="AE191">
        <f t="shared" si="187"/>
        <v>0</v>
      </c>
      <c r="AF191">
        <f t="shared" si="187"/>
        <v>0</v>
      </c>
      <c r="AG191">
        <f t="shared" si="187"/>
        <v>0</v>
      </c>
      <c r="AH191">
        <f t="shared" si="187"/>
        <v>0</v>
      </c>
      <c r="AI191">
        <f t="shared" si="187"/>
        <v>0</v>
      </c>
      <c r="AJ191">
        <f t="shared" si="187"/>
        <v>0</v>
      </c>
      <c r="AK191">
        <f t="shared" si="187"/>
        <v>0</v>
      </c>
      <c r="AL191">
        <f t="shared" si="187"/>
        <v>0</v>
      </c>
      <c r="AM191">
        <f t="shared" si="187"/>
        <v>0</v>
      </c>
      <c r="AN191">
        <f t="shared" si="187"/>
        <v>0</v>
      </c>
      <c r="AO191">
        <f t="shared" si="187"/>
        <v>0</v>
      </c>
      <c r="AP191">
        <f t="shared" si="187"/>
        <v>0</v>
      </c>
      <c r="AQ191">
        <f t="shared" si="187"/>
        <v>0</v>
      </c>
      <c r="AR191">
        <f t="shared" si="187"/>
        <v>0</v>
      </c>
      <c r="AS191">
        <f t="shared" si="187"/>
        <v>0</v>
      </c>
      <c r="AT191">
        <f t="shared" si="187"/>
        <v>0</v>
      </c>
      <c r="AU191">
        <f t="shared" si="187"/>
        <v>0</v>
      </c>
      <c r="AV191">
        <f t="shared" si="187"/>
        <v>0</v>
      </c>
      <c r="AW191">
        <f t="shared" si="187"/>
        <v>0</v>
      </c>
      <c r="AX191">
        <f t="shared" si="187"/>
        <v>0</v>
      </c>
    </row>
  </sheetData>
  <mergeCells count="24">
    <mergeCell ref="A177:M177"/>
    <mergeCell ref="A186:M186"/>
    <mergeCell ref="A80:M80"/>
    <mergeCell ref="A87:M87"/>
    <mergeCell ref="A96:M96"/>
    <mergeCell ref="A103:M103"/>
    <mergeCell ref="A115:M115"/>
    <mergeCell ref="A157:M157"/>
    <mergeCell ref="M3:M4"/>
    <mergeCell ref="A5:M5"/>
    <mergeCell ref="A12:M12"/>
    <mergeCell ref="A18:M18"/>
    <mergeCell ref="A58:M58"/>
    <mergeCell ref="A74:M7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2" type="noConversion"/>
  <conditionalFormatting sqref="A5:M191">
    <cfRule type="containsText" dxfId="1" priority="1" stopIfTrue="1" operator="containsText" text=".">
      <formula>NOT(ISERROR(SEARCH(".",A5)))</formula>
    </cfRule>
    <cfRule type="notContainsText" dxfId="0" priority="2" stopIfTrue="1" operator="notContains" text=".">
      <formula>ISERROR(SEARCH(".",A5))</formula>
    </cfRule>
  </conditionalFormatting>
  <pageMargins left="0.51181102362204722" right="0.31496062992125984" top="0.62992125984251968" bottom="0.15748031496062992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내역서 (2)</vt:lpstr>
      <vt:lpstr>'내역서 (2)'!Print_Area</vt:lpstr>
      <vt:lpstr>'내역서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2025-04-25T04:49:10Z</dcterms:created>
  <dcterms:modified xsi:type="dcterms:W3CDTF">2025-04-25T04:52:49Z</dcterms:modified>
</cp:coreProperties>
</file>